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eneral\штати\2024\"/>
    </mc:Choice>
  </mc:AlternateContent>
  <xr:revisionPtr revIDLastSave="0" documentId="8_{AB52B1BE-0692-4624-9849-C3C309FAB6CF}" xr6:coauthVersionLast="47" xr6:coauthVersionMax="47" xr10:uidLastSave="{00000000-0000-0000-0000-000000000000}"/>
  <bookViews>
    <workbookView xWindow="-108" yWindow="-108" windowWidth="23256" windowHeight="12576" xr2:uid="{00A4272C-8A3D-47CF-BF29-4543549232CD}"/>
  </bookViews>
  <sheets>
    <sheet name="звед" sheetId="1" r:id="rId1"/>
  </sheets>
  <externalReferences>
    <externalReference r:id="rId2"/>
  </externalReferences>
  <definedNames>
    <definedName name="_xlnm.Print_Titles" localSheetId="0">звед!$8:$8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V32" i="1"/>
  <c r="V31" i="1"/>
  <c r="U31" i="1"/>
  <c r="P30" i="1"/>
  <c r="P33" i="1" s="1"/>
  <c r="N30" i="1"/>
  <c r="N33" i="1" s="1"/>
  <c r="L30" i="1"/>
  <c r="L33" i="1" s="1"/>
  <c r="H30" i="1"/>
  <c r="H33" i="1" s="1"/>
  <c r="D30" i="1"/>
  <c r="D33" i="1" s="1"/>
  <c r="S29" i="1"/>
  <c r="R29" i="1"/>
  <c r="P29" i="1"/>
  <c r="K29" i="1"/>
  <c r="J29" i="1"/>
  <c r="G29" i="1"/>
  <c r="T29" i="1" s="1"/>
  <c r="U29" i="1" s="1"/>
  <c r="V29" i="1" s="1"/>
  <c r="D29" i="1"/>
  <c r="S28" i="1"/>
  <c r="R28" i="1"/>
  <c r="P28" i="1"/>
  <c r="M28" i="1"/>
  <c r="K28" i="1"/>
  <c r="J28" i="1"/>
  <c r="I28" i="1"/>
  <c r="I30" i="1" s="1"/>
  <c r="I33" i="1" s="1"/>
  <c r="I34" i="1" s="1"/>
  <c r="G28" i="1"/>
  <c r="T28" i="1" s="1"/>
  <c r="U28" i="1" s="1"/>
  <c r="V28" i="1" s="1"/>
  <c r="D28" i="1"/>
  <c r="S27" i="1"/>
  <c r="R27" i="1"/>
  <c r="R30" i="1" s="1"/>
  <c r="R33" i="1" s="1"/>
  <c r="P27" i="1"/>
  <c r="O27" i="1"/>
  <c r="K27" i="1"/>
  <c r="J27" i="1"/>
  <c r="G27" i="1"/>
  <c r="F27" i="1"/>
  <c r="F30" i="1" s="1"/>
  <c r="F33" i="1" s="1"/>
  <c r="F34" i="1" s="1"/>
  <c r="D27" i="1"/>
  <c r="C27" i="1"/>
  <c r="S26" i="1"/>
  <c r="S30" i="1" s="1"/>
  <c r="S33" i="1" s="1"/>
  <c r="P26" i="1"/>
  <c r="O26" i="1"/>
  <c r="K26" i="1"/>
  <c r="J26" i="1"/>
  <c r="J30" i="1" s="1"/>
  <c r="J33" i="1" s="1"/>
  <c r="H26" i="1"/>
  <c r="G26" i="1"/>
  <c r="T26" i="1" s="1"/>
  <c r="U26" i="1" s="1"/>
  <c r="V26" i="1" s="1"/>
  <c r="D26" i="1"/>
  <c r="C26" i="1"/>
  <c r="K25" i="1"/>
  <c r="J25" i="1"/>
  <c r="G25" i="1"/>
  <c r="T25" i="1" s="1"/>
  <c r="U25" i="1" s="1"/>
  <c r="V25" i="1" s="1"/>
  <c r="D25" i="1"/>
  <c r="Q24" i="1"/>
  <c r="Q30" i="1" s="1"/>
  <c r="Q33" i="1" s="1"/>
  <c r="Q34" i="1" s="1"/>
  <c r="O24" i="1"/>
  <c r="N24" i="1"/>
  <c r="M24" i="1"/>
  <c r="M30" i="1" s="1"/>
  <c r="L24" i="1"/>
  <c r="K24" i="1"/>
  <c r="J24" i="1"/>
  <c r="G24" i="1"/>
  <c r="T24" i="1" s="1"/>
  <c r="U24" i="1" s="1"/>
  <c r="V24" i="1" s="1"/>
  <c r="D24" i="1"/>
  <c r="C24" i="1"/>
  <c r="U23" i="1"/>
  <c r="V23" i="1" s="1"/>
  <c r="O23" i="1"/>
  <c r="N23" i="1"/>
  <c r="K23" i="1"/>
  <c r="J23" i="1"/>
  <c r="G23" i="1"/>
  <c r="T23" i="1" s="1"/>
  <c r="D23" i="1"/>
  <c r="C23" i="1"/>
  <c r="O22" i="1"/>
  <c r="N22" i="1"/>
  <c r="K22" i="1"/>
  <c r="J22" i="1"/>
  <c r="G22" i="1"/>
  <c r="E22" i="1"/>
  <c r="E30" i="1" s="1"/>
  <c r="E33" i="1" s="1"/>
  <c r="E34" i="1" s="1"/>
  <c r="D22" i="1"/>
  <c r="C22" i="1"/>
  <c r="C30" i="1" s="1"/>
  <c r="C33" i="1" s="1"/>
  <c r="C34" i="1" s="1"/>
  <c r="H20" i="1"/>
  <c r="F20" i="1"/>
  <c r="V19" i="1"/>
  <c r="Q18" i="1"/>
  <c r="Q20" i="1" s="1"/>
  <c r="M18" i="1"/>
  <c r="M20" i="1" s="1"/>
  <c r="K18" i="1"/>
  <c r="K20" i="1" s="1"/>
  <c r="I18" i="1"/>
  <c r="I20" i="1" s="1"/>
  <c r="F18" i="1"/>
  <c r="E18" i="1"/>
  <c r="E20" i="1" s="1"/>
  <c r="S17" i="1"/>
  <c r="R17" i="1"/>
  <c r="R18" i="1" s="1"/>
  <c r="R20" i="1" s="1"/>
  <c r="P17" i="1"/>
  <c r="D17" i="1"/>
  <c r="C17" i="1"/>
  <c r="O16" i="1"/>
  <c r="N16" i="1"/>
  <c r="J16" i="1"/>
  <c r="I16" i="1"/>
  <c r="G16" i="1"/>
  <c r="T16" i="1" s="1"/>
  <c r="U16" i="1" s="1"/>
  <c r="V16" i="1" s="1"/>
  <c r="D16" i="1"/>
  <c r="C16" i="1"/>
  <c r="S15" i="1"/>
  <c r="T15" i="1" s="1"/>
  <c r="U15" i="1" s="1"/>
  <c r="V15" i="1" s="1"/>
  <c r="D15" i="1"/>
  <c r="C15" i="1"/>
  <c r="O14" i="1"/>
  <c r="N14" i="1"/>
  <c r="J14" i="1"/>
  <c r="H14" i="1"/>
  <c r="H18" i="1" s="1"/>
  <c r="D14" i="1"/>
  <c r="C14" i="1"/>
  <c r="O13" i="1"/>
  <c r="N13" i="1"/>
  <c r="T13" i="1" s="1"/>
  <c r="U13" i="1" s="1"/>
  <c r="V13" i="1" s="1"/>
  <c r="J13" i="1"/>
  <c r="D13" i="1"/>
  <c r="C13" i="1"/>
  <c r="Q12" i="1"/>
  <c r="O12" i="1"/>
  <c r="N12" i="1"/>
  <c r="L12" i="1"/>
  <c r="L18" i="1" s="1"/>
  <c r="L20" i="1" s="1"/>
  <c r="J12" i="1"/>
  <c r="G12" i="1"/>
  <c r="T12" i="1" s="1"/>
  <c r="U12" i="1" s="1"/>
  <c r="V12" i="1" s="1"/>
  <c r="D12" i="1"/>
  <c r="C12" i="1"/>
  <c r="C18" i="1" s="1"/>
  <c r="C20" i="1" s="1"/>
  <c r="O11" i="1"/>
  <c r="O18" i="1" s="1"/>
  <c r="O20" i="1" s="1"/>
  <c r="N11" i="1"/>
  <c r="J11" i="1"/>
  <c r="G11" i="1"/>
  <c r="D11" i="1"/>
  <c r="C11" i="1"/>
  <c r="O10" i="1"/>
  <c r="N10" i="1"/>
  <c r="N18" i="1" s="1"/>
  <c r="N20" i="1" s="1"/>
  <c r="J10" i="1"/>
  <c r="J18" i="1" s="1"/>
  <c r="J20" i="1" s="1"/>
  <c r="G10" i="1"/>
  <c r="G18" i="1" s="1"/>
  <c r="G20" i="1" s="1"/>
  <c r="E10" i="1"/>
  <c r="D10" i="1"/>
  <c r="C10" i="1"/>
  <c r="J34" i="1" l="1"/>
  <c r="S34" i="1"/>
  <c r="R34" i="1"/>
  <c r="P18" i="1"/>
  <c r="P20" i="1" s="1"/>
  <c r="T17" i="1"/>
  <c r="U17" i="1" s="1"/>
  <c r="V17" i="1" s="1"/>
  <c r="T27" i="1"/>
  <c r="U27" i="1" s="1"/>
  <c r="V27" i="1" s="1"/>
  <c r="H34" i="1"/>
  <c r="L34" i="1"/>
  <c r="P34" i="1"/>
  <c r="M34" i="1"/>
  <c r="D18" i="1"/>
  <c r="D20" i="1" s="1"/>
  <c r="D34" i="1" s="1"/>
  <c r="T10" i="1"/>
  <c r="T11" i="1"/>
  <c r="U11" i="1" s="1"/>
  <c r="V11" i="1" s="1"/>
  <c r="S18" i="1"/>
  <c r="S20" i="1" s="1"/>
  <c r="G30" i="1"/>
  <c r="G33" i="1" s="1"/>
  <c r="G34" i="1" s="1"/>
  <c r="K30" i="1"/>
  <c r="K33" i="1" s="1"/>
  <c r="K34" i="1" s="1"/>
  <c r="O30" i="1"/>
  <c r="O33" i="1" s="1"/>
  <c r="O34" i="1" s="1"/>
  <c r="N34" i="1"/>
  <c r="T14" i="1"/>
  <c r="U14" i="1" s="1"/>
  <c r="V14" i="1" s="1"/>
  <c r="T22" i="1"/>
  <c r="T30" i="1" l="1"/>
  <c r="T33" i="1" s="1"/>
  <c r="U22" i="1"/>
  <c r="T18" i="1"/>
  <c r="T20" i="1" s="1"/>
  <c r="U10" i="1"/>
  <c r="U18" i="1" l="1"/>
  <c r="U20" i="1" s="1"/>
  <c r="V10" i="1"/>
  <c r="V18" i="1" s="1"/>
  <c r="V20" i="1" s="1"/>
  <c r="U30" i="1"/>
  <c r="U33" i="1" s="1"/>
  <c r="U34" i="1" s="1"/>
  <c r="V22" i="1"/>
  <c r="V30" i="1" s="1"/>
  <c r="V33" i="1" s="1"/>
  <c r="V34" i="1" s="1"/>
  <c r="T34" i="1"/>
</calcChain>
</file>

<file path=xl/sharedStrings.xml><?xml version="1.0" encoding="utf-8"?>
<sst xmlns="http://schemas.openxmlformats.org/spreadsheetml/2006/main" count="66" uniqueCount="53">
  <si>
    <t>Зведений штатний розпис на  2024 рік</t>
  </si>
  <si>
    <t>Н а ц і о н а л ь н и й    т е х н і ч н и й    у н і в е р с и т е т   "ХПІ"</t>
  </si>
  <si>
    <t>з 01.10.2024</t>
  </si>
  <si>
    <t>№п\п</t>
  </si>
  <si>
    <t>Назва структурного</t>
  </si>
  <si>
    <t>Кільк.шт.од.</t>
  </si>
  <si>
    <t xml:space="preserve">Разом по окладах ЄТС </t>
  </si>
  <si>
    <t>Надбавки(грн)</t>
  </si>
  <si>
    <t>Доплати (грн.)</t>
  </si>
  <si>
    <t>Разом</t>
  </si>
  <si>
    <t>Фонд</t>
  </si>
  <si>
    <t xml:space="preserve"> підрозділу та посад</t>
  </si>
  <si>
    <t>Згідно постанови КМУ №134 від 07.02.2001</t>
  </si>
  <si>
    <t>Згідно постанови КМУ №28 від 13.01.2023 за складність і напруженість</t>
  </si>
  <si>
    <t>"Заслуж."</t>
  </si>
  <si>
    <t>Педагогічному персоналу 20%</t>
  </si>
  <si>
    <t>За особливі умови праці</t>
  </si>
  <si>
    <t>Вислуга років</t>
  </si>
  <si>
    <t>За працю в умовах реж.обмеж.</t>
  </si>
  <si>
    <t>Спортивне звання</t>
  </si>
  <si>
    <t xml:space="preserve">За володіння інозем.мовою </t>
  </si>
  <si>
    <t>вчене звання</t>
  </si>
  <si>
    <t>наукова ступень</t>
  </si>
  <si>
    <t>Праця в шкідл.умовах,прибир.туалетів</t>
  </si>
  <si>
    <t>За зав.кафед.</t>
  </si>
  <si>
    <t>Бригад.,класн., майстерн.ночн.,н.р.д.</t>
  </si>
  <si>
    <t>Доплата до 8000 грн.</t>
  </si>
  <si>
    <t>доплати</t>
  </si>
  <si>
    <t>заробітної</t>
  </si>
  <si>
    <t>та надб.</t>
  </si>
  <si>
    <t xml:space="preserve">плати на </t>
  </si>
  <si>
    <t>місяць</t>
  </si>
  <si>
    <t xml:space="preserve"> 2024 РІК</t>
  </si>
  <si>
    <t>Загальний фонд</t>
  </si>
  <si>
    <t>АУП (ректор, проректори)</t>
  </si>
  <si>
    <t>АУП (директори,заст.директ)</t>
  </si>
  <si>
    <t>ПВС</t>
  </si>
  <si>
    <t>інші НПП</t>
  </si>
  <si>
    <t>Педагогічні працівники</t>
  </si>
  <si>
    <t>Спеціалісти</t>
  </si>
  <si>
    <t>Бібліотекарі</t>
  </si>
  <si>
    <t>Робітники</t>
  </si>
  <si>
    <t>Разом по всіх категоріях працівників</t>
  </si>
  <si>
    <t>ФЗП січень- вересень</t>
  </si>
  <si>
    <t>Разом по загальному фонду</t>
  </si>
  <si>
    <t>Спеціальний фонд</t>
  </si>
  <si>
    <t>Погодинний фонд</t>
  </si>
  <si>
    <t>Разом по cпеціальному фонду</t>
  </si>
  <si>
    <t>Разом по ВУЗу</t>
  </si>
  <si>
    <t>т.в.о.ректора</t>
  </si>
  <si>
    <t>Руслан МИГУЩЕНКО</t>
  </si>
  <si>
    <t>Начальник ПФВ</t>
  </si>
  <si>
    <t>Ніна ГОРБАТЕНКО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</si>
</sst>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b/>
      <sz val="6"/>
      <name val="Arial Cyr"/>
      <family val="2"/>
      <charset val="204"/>
    </font>
    <font>
      <b/>
      <sz val="5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family val="2"/>
      <charset val="204"/>
    </font>
    <font>
      <sz val="7"/>
      <name val="Arial Cyr"/>
      <charset val="204"/>
    </font>
    <font>
      <sz val="6"/>
      <name val="Arial Cyr"/>
      <charset val="204"/>
    </font>
    <font>
      <sz val="8"/>
      <name val="Arial Cyr"/>
      <charset val="204"/>
    </font>
    <font>
      <b/>
      <sz val="7"/>
      <name val="Arial Cyr"/>
      <charset val="204"/>
    </font>
    <font>
      <b/>
      <sz val="6"/>
      <name val="Arial Cyr"/>
      <charset val="204"/>
    </font>
    <font>
      <sz val="5"/>
      <name val="Arial Cyr"/>
      <charset val="204"/>
    </font>
    <font>
      <b/>
      <sz val="5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textRotation="90" wrapText="1"/>
    </xf>
    <xf numFmtId="0" fontId="10" fillId="0" borderId="7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9" fillId="0" borderId="8" xfId="0" applyFont="1" applyBorder="1"/>
    <xf numFmtId="0" fontId="11" fillId="0" borderId="7" xfId="0" applyFont="1" applyBorder="1" applyAlignment="1">
      <alignment horizontal="center" textRotation="90" wrapText="1"/>
    </xf>
    <xf numFmtId="0" fontId="7" fillId="0" borderId="7" xfId="0" applyFont="1" applyBorder="1" applyAlignment="1">
      <alignment horizontal="center" wrapText="1"/>
    </xf>
    <xf numFmtId="0" fontId="9" fillId="0" borderId="9" xfId="0" applyFont="1" applyBorder="1"/>
    <xf numFmtId="0" fontId="9" fillId="0" borderId="10" xfId="0" applyFont="1" applyBorder="1"/>
    <xf numFmtId="0" fontId="7" fillId="0" borderId="9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textRotation="90" wrapText="1"/>
    </xf>
    <xf numFmtId="0" fontId="10" fillId="0" borderId="9" xfId="0" applyFont="1" applyBorder="1" applyAlignment="1">
      <alignment horizontal="center" textRotation="90" wrapText="1"/>
    </xf>
    <xf numFmtId="0" fontId="11" fillId="0" borderId="9" xfId="0" applyFont="1" applyBorder="1" applyAlignment="1">
      <alignment horizontal="center" textRotation="90"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1" xfId="0" applyFont="1" applyBorder="1"/>
    <xf numFmtId="2" fontId="14" fillId="0" borderId="11" xfId="0" applyNumberFormat="1" applyFont="1" applyBorder="1"/>
    <xf numFmtId="1" fontId="14" fillId="0" borderId="11" xfId="0" applyNumberFormat="1" applyFont="1" applyBorder="1"/>
    <xf numFmtId="2" fontId="15" fillId="0" borderId="11" xfId="0" applyNumberFormat="1" applyFont="1" applyBorder="1"/>
    <xf numFmtId="0" fontId="14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wrapText="1"/>
    </xf>
    <xf numFmtId="164" fontId="15" fillId="0" borderId="11" xfId="0" applyNumberFormat="1" applyFont="1" applyBorder="1"/>
    <xf numFmtId="0" fontId="16" fillId="0" borderId="11" xfId="0" applyFont="1" applyBorder="1" applyAlignment="1">
      <alignment wrapText="1"/>
    </xf>
    <xf numFmtId="0" fontId="17" fillId="0" borderId="11" xfId="0" applyFont="1" applyBorder="1" applyAlignment="1">
      <alignment horizontal="left" vertical="center" wrapText="1"/>
    </xf>
    <xf numFmtId="2" fontId="18" fillId="0" borderId="11" xfId="0" applyNumberFormat="1" applyFont="1" applyBorder="1" applyAlignment="1">
      <alignment horizontal="center"/>
    </xf>
    <xf numFmtId="2" fontId="17" fillId="0" borderId="11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" fillId="0" borderId="0" xfId="0" applyFont="1"/>
    <xf numFmtId="2" fontId="19" fillId="0" borderId="11" xfId="0" applyNumberFormat="1" applyFont="1" applyBorder="1"/>
    <xf numFmtId="1" fontId="15" fillId="0" borderId="11" xfId="0" applyNumberFormat="1" applyFont="1" applyBorder="1"/>
    <xf numFmtId="2" fontId="20" fillId="0" borderId="11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90;&#1072;&#1090;&#1080;%20&#1079;%2001.10.2024%20&#1084;&#1080;&#1085;%208000%20&#1075;&#1088;&#1085;%20&#1086;&#1082;&#1083;%20%20&#1084;&#1072;&#1082;&#1089;%20&#1079;&#1074;%20&#1089;&#1090;&#1091;&#1087;&#1110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"/>
      <sheetName val="звед с 1.10,24 хпи"/>
      <sheetName val="якіс хпи"/>
      <sheetName val="якіс звед"/>
      <sheetName val="ХПИ з1.10.24"/>
      <sheetName val="штати з 1,10.24"/>
      <sheetName val="посади"/>
      <sheetName val="заг.ф"/>
      <sheetName val="спец.ф"/>
      <sheetName val="зф инст"/>
      <sheetName val="Лист1"/>
      <sheetName val="Лист2"/>
      <sheetName val="Лист3"/>
      <sheetName val="клініка"/>
      <sheetName val="Лист4"/>
      <sheetName val="Лист5"/>
    </sheetNames>
    <sheetDataSet>
      <sheetData sheetId="0"/>
      <sheetData sheetId="1"/>
      <sheetData sheetId="2"/>
      <sheetData sheetId="3"/>
      <sheetData sheetId="4">
        <row r="35">
          <cell r="G35">
            <v>10073540.74</v>
          </cell>
          <cell r="N35">
            <v>22323</v>
          </cell>
          <cell r="Q35">
            <v>627460</v>
          </cell>
          <cell r="R35">
            <v>1336919</v>
          </cell>
          <cell r="S35">
            <v>517057</v>
          </cell>
          <cell r="T35">
            <v>942991</v>
          </cell>
          <cell r="V35">
            <v>59939</v>
          </cell>
        </row>
        <row r="379">
          <cell r="AA379">
            <v>292490580</v>
          </cell>
        </row>
        <row r="401">
          <cell r="C401">
            <v>404</v>
          </cell>
          <cell r="G401">
            <v>4637525.2549999999</v>
          </cell>
          <cell r="L401">
            <v>7892</v>
          </cell>
          <cell r="M401">
            <v>3873</v>
          </cell>
          <cell r="N401">
            <v>7980</v>
          </cell>
          <cell r="O401">
            <v>291024</v>
          </cell>
          <cell r="P401">
            <v>705611</v>
          </cell>
          <cell r="Q401">
            <v>147138</v>
          </cell>
          <cell r="R401">
            <v>545606</v>
          </cell>
          <cell r="S401">
            <v>124892</v>
          </cell>
          <cell r="T401">
            <v>425950</v>
          </cell>
        </row>
      </sheetData>
      <sheetData sheetId="5">
        <row r="402">
          <cell r="Z402">
            <v>281735</v>
          </cell>
        </row>
        <row r="666">
          <cell r="AA666">
            <v>85512650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5">
          <cell r="C5">
            <v>189.25</v>
          </cell>
          <cell r="G5">
            <v>1343033.53</v>
          </cell>
          <cell r="K5">
            <v>268621</v>
          </cell>
          <cell r="P5">
            <v>363696</v>
          </cell>
          <cell r="R5">
            <v>0</v>
          </cell>
          <cell r="S5">
            <v>1995</v>
          </cell>
          <cell r="T5">
            <v>15480</v>
          </cell>
        </row>
        <row r="6">
          <cell r="C6">
            <v>59.25</v>
          </cell>
          <cell r="G6">
            <v>389473.75</v>
          </cell>
          <cell r="J6">
            <v>194740</v>
          </cell>
          <cell r="M6">
            <v>1451</v>
          </cell>
          <cell r="P6">
            <v>82178</v>
          </cell>
          <cell r="R6">
            <v>2061</v>
          </cell>
          <cell r="T6">
            <v>1237</v>
          </cell>
        </row>
        <row r="7">
          <cell r="C7">
            <v>806.5</v>
          </cell>
          <cell r="G7">
            <v>4282461</v>
          </cell>
          <cell r="X7">
            <v>2182044</v>
          </cell>
        </row>
        <row r="8">
          <cell r="C8">
            <v>641</v>
          </cell>
          <cell r="G8">
            <v>2297213</v>
          </cell>
          <cell r="U8">
            <v>46673</v>
          </cell>
          <cell r="W8">
            <v>0</v>
          </cell>
          <cell r="X8">
            <v>2784114</v>
          </cell>
        </row>
        <row r="10">
          <cell r="C10">
            <v>6</v>
          </cell>
          <cell r="G10">
            <v>88908.25</v>
          </cell>
          <cell r="H10">
            <v>7732</v>
          </cell>
          <cell r="M10">
            <v>2938</v>
          </cell>
          <cell r="P10">
            <v>23001</v>
          </cell>
          <cell r="Q10">
            <v>29341</v>
          </cell>
          <cell r="R10">
            <v>0</v>
          </cell>
          <cell r="S10">
            <v>18556</v>
          </cell>
          <cell r="T10">
            <v>2204</v>
          </cell>
        </row>
        <row r="11">
          <cell r="C11">
            <v>16</v>
          </cell>
          <cell r="G11">
            <v>213004.16</v>
          </cell>
          <cell r="M11">
            <v>8193</v>
          </cell>
          <cell r="P11">
            <v>54619</v>
          </cell>
          <cell r="Q11">
            <v>31541</v>
          </cell>
          <cell r="R11">
            <v>26114</v>
          </cell>
          <cell r="S11">
            <v>23895</v>
          </cell>
          <cell r="T11">
            <v>17615</v>
          </cell>
        </row>
        <row r="12">
          <cell r="C12">
            <v>851.2</v>
          </cell>
          <cell r="M12">
            <v>14201</v>
          </cell>
          <cell r="P12">
            <v>2419792</v>
          </cell>
        </row>
        <row r="13">
          <cell r="C13">
            <v>2</v>
          </cell>
          <cell r="G13">
            <v>17412.57</v>
          </cell>
          <cell r="P13">
            <v>5225</v>
          </cell>
          <cell r="R13">
            <v>4354</v>
          </cell>
          <cell r="S13">
            <v>0</v>
          </cell>
          <cell r="T13">
            <v>2613</v>
          </cell>
        </row>
        <row r="42">
          <cell r="C42">
            <v>1</v>
          </cell>
          <cell r="G42">
            <v>14689.19</v>
          </cell>
          <cell r="H42">
            <v>15463</v>
          </cell>
          <cell r="L42">
            <v>4524</v>
          </cell>
          <cell r="M42">
            <v>0</v>
          </cell>
          <cell r="P42">
            <v>4407</v>
          </cell>
          <cell r="Q42">
            <v>4848</v>
          </cell>
          <cell r="R42">
            <v>0</v>
          </cell>
          <cell r="S42">
            <v>3673</v>
          </cell>
          <cell r="T42">
            <v>0</v>
          </cell>
        </row>
        <row r="43">
          <cell r="C43">
            <v>2</v>
          </cell>
          <cell r="G43">
            <v>26625.52</v>
          </cell>
          <cell r="L43">
            <v>4097</v>
          </cell>
          <cell r="M43">
            <v>0</v>
          </cell>
          <cell r="P43">
            <v>5395</v>
          </cell>
          <cell r="Q43">
            <v>4506</v>
          </cell>
          <cell r="R43">
            <v>3243</v>
          </cell>
          <cell r="S43">
            <v>3414</v>
          </cell>
          <cell r="T43">
            <v>1946</v>
          </cell>
        </row>
        <row r="44">
          <cell r="V44">
            <v>11644</v>
          </cell>
        </row>
        <row r="45">
          <cell r="G45">
            <v>0</v>
          </cell>
          <cell r="L45">
            <v>990</v>
          </cell>
          <cell r="M45">
            <v>0</v>
          </cell>
          <cell r="P45">
            <v>0</v>
          </cell>
        </row>
        <row r="46">
          <cell r="G46">
            <v>162520.04999999999</v>
          </cell>
          <cell r="K46">
            <v>32511</v>
          </cell>
          <cell r="L46">
            <v>0</v>
          </cell>
          <cell r="M46">
            <v>0</v>
          </cell>
          <cell r="P46">
            <v>29026</v>
          </cell>
          <cell r="T46">
            <v>2009</v>
          </cell>
          <cell r="U46">
            <v>10599</v>
          </cell>
          <cell r="X46">
            <v>9216.75</v>
          </cell>
        </row>
        <row r="47">
          <cell r="G47">
            <v>1500747.55</v>
          </cell>
          <cell r="I47">
            <v>467880.37999999989</v>
          </cell>
          <cell r="L47">
            <v>14983</v>
          </cell>
          <cell r="M47">
            <v>3093</v>
          </cell>
          <cell r="P47">
            <v>3452</v>
          </cell>
          <cell r="S47">
            <v>3866</v>
          </cell>
          <cell r="T47">
            <v>1159.8</v>
          </cell>
          <cell r="U47">
            <v>18977</v>
          </cell>
          <cell r="W47">
            <v>17670</v>
          </cell>
          <cell r="X47">
            <v>946308.75</v>
          </cell>
        </row>
        <row r="48">
          <cell r="G48">
            <v>24951.75</v>
          </cell>
          <cell r="J48">
            <v>12477</v>
          </cell>
          <cell r="L48">
            <v>726</v>
          </cell>
          <cell r="M48">
            <v>0</v>
          </cell>
          <cell r="O48">
            <v>553</v>
          </cell>
          <cell r="P48">
            <v>4556</v>
          </cell>
          <cell r="U48">
            <v>0</v>
          </cell>
          <cell r="W48">
            <v>0</v>
          </cell>
          <cell r="X48">
            <v>0</v>
          </cell>
        </row>
        <row r="49">
          <cell r="G49">
            <v>714585.5</v>
          </cell>
          <cell r="L49">
            <v>0</v>
          </cell>
          <cell r="M49">
            <v>0</v>
          </cell>
          <cell r="P49">
            <v>0</v>
          </cell>
          <cell r="U49">
            <v>20359</v>
          </cell>
          <cell r="W49">
            <v>91652</v>
          </cell>
          <cell r="X49">
            <v>818123.5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5877-0C98-4479-A7BD-6C374212BCE0}">
  <sheetPr>
    <tabColor indexed="17"/>
  </sheetPr>
  <dimension ref="A1:W45"/>
  <sheetViews>
    <sheetView tabSelected="1" view="pageBreakPreview" topLeftCell="A18" zoomScale="110" zoomScaleNormal="100" zoomScaleSheetLayoutView="110" workbookViewId="0">
      <selection activeCell="E18" sqref="E18:F18"/>
    </sheetView>
  </sheetViews>
  <sheetFormatPr defaultColWidth="9.109375" defaultRowHeight="13.2" x14ac:dyDescent="0.25"/>
  <cols>
    <col min="1" max="1" width="2" customWidth="1"/>
    <col min="2" max="2" width="19.88671875" customWidth="1"/>
    <col min="3" max="3" width="5.6640625" customWidth="1"/>
    <col min="4" max="4" width="9.109375" customWidth="1"/>
    <col min="5" max="5" width="4.77734375" customWidth="1"/>
    <col min="6" max="6" width="5.21875" customWidth="1"/>
    <col min="7" max="7" width="4.88671875" customWidth="1"/>
    <col min="8" max="9" width="5.5546875" customWidth="1"/>
    <col min="10" max="10" width="6.88671875" customWidth="1"/>
    <col min="11" max="11" width="4.44140625" customWidth="1"/>
    <col min="12" max="12" width="5.109375" customWidth="1"/>
    <col min="13" max="13" width="5.21875" customWidth="1"/>
    <col min="14" max="14" width="5.6640625" customWidth="1"/>
    <col min="15" max="15" width="7.33203125" customWidth="1"/>
    <col min="16" max="16" width="5.6640625" customWidth="1"/>
    <col min="17" max="17" width="4.44140625" customWidth="1"/>
    <col min="18" max="18" width="5.109375" customWidth="1"/>
    <col min="19" max="19" width="8" customWidth="1"/>
    <col min="20" max="20" width="8.33203125" customWidth="1"/>
    <col min="21" max="21" width="9" customWidth="1"/>
    <col min="22" max="22" width="9.44140625" customWidth="1"/>
    <col min="257" max="257" width="2" customWidth="1"/>
    <col min="258" max="258" width="19.88671875" customWidth="1"/>
    <col min="259" max="259" width="5.6640625" customWidth="1"/>
    <col min="261" max="262" width="4.77734375" customWidth="1"/>
    <col min="263" max="263" width="4.88671875" customWidth="1"/>
    <col min="264" max="265" width="5.5546875" customWidth="1"/>
    <col min="266" max="266" width="6.88671875" customWidth="1"/>
    <col min="267" max="267" width="4.44140625" customWidth="1"/>
    <col min="268" max="268" width="5.109375" customWidth="1"/>
    <col min="269" max="269" width="5.21875" customWidth="1"/>
    <col min="270" max="270" width="5.6640625" customWidth="1"/>
    <col min="271" max="271" width="7.33203125" customWidth="1"/>
    <col min="272" max="272" width="5.6640625" customWidth="1"/>
    <col min="273" max="273" width="4.44140625" customWidth="1"/>
    <col min="274" max="274" width="5.109375" customWidth="1"/>
    <col min="275" max="275" width="8" customWidth="1"/>
    <col min="276" max="276" width="8.33203125" customWidth="1"/>
    <col min="277" max="277" width="9" customWidth="1"/>
    <col min="278" max="278" width="9.44140625" customWidth="1"/>
    <col min="513" max="513" width="2" customWidth="1"/>
    <col min="514" max="514" width="19.88671875" customWidth="1"/>
    <col min="515" max="515" width="5.6640625" customWidth="1"/>
    <col min="517" max="518" width="4.77734375" customWidth="1"/>
    <col min="519" max="519" width="4.88671875" customWidth="1"/>
    <col min="520" max="521" width="5.5546875" customWidth="1"/>
    <col min="522" max="522" width="6.88671875" customWidth="1"/>
    <col min="523" max="523" width="4.44140625" customWidth="1"/>
    <col min="524" max="524" width="5.109375" customWidth="1"/>
    <col min="525" max="525" width="5.21875" customWidth="1"/>
    <col min="526" max="526" width="5.6640625" customWidth="1"/>
    <col min="527" max="527" width="7.33203125" customWidth="1"/>
    <col min="528" max="528" width="5.6640625" customWidth="1"/>
    <col min="529" max="529" width="4.44140625" customWidth="1"/>
    <col min="530" max="530" width="5.109375" customWidth="1"/>
    <col min="531" max="531" width="8" customWidth="1"/>
    <col min="532" max="532" width="8.33203125" customWidth="1"/>
    <col min="533" max="533" width="9" customWidth="1"/>
    <col min="534" max="534" width="9.44140625" customWidth="1"/>
    <col min="769" max="769" width="2" customWidth="1"/>
    <col min="770" max="770" width="19.88671875" customWidth="1"/>
    <col min="771" max="771" width="5.6640625" customWidth="1"/>
    <col min="773" max="774" width="4.77734375" customWidth="1"/>
    <col min="775" max="775" width="4.88671875" customWidth="1"/>
    <col min="776" max="777" width="5.5546875" customWidth="1"/>
    <col min="778" max="778" width="6.88671875" customWidth="1"/>
    <col min="779" max="779" width="4.44140625" customWidth="1"/>
    <col min="780" max="780" width="5.109375" customWidth="1"/>
    <col min="781" max="781" width="5.21875" customWidth="1"/>
    <col min="782" max="782" width="5.6640625" customWidth="1"/>
    <col min="783" max="783" width="7.33203125" customWidth="1"/>
    <col min="784" max="784" width="5.6640625" customWidth="1"/>
    <col min="785" max="785" width="4.44140625" customWidth="1"/>
    <col min="786" max="786" width="5.109375" customWidth="1"/>
    <col min="787" max="787" width="8" customWidth="1"/>
    <col min="788" max="788" width="8.33203125" customWidth="1"/>
    <col min="789" max="789" width="9" customWidth="1"/>
    <col min="790" max="790" width="9.44140625" customWidth="1"/>
    <col min="1025" max="1025" width="2" customWidth="1"/>
    <col min="1026" max="1026" width="19.88671875" customWidth="1"/>
    <col min="1027" max="1027" width="5.6640625" customWidth="1"/>
    <col min="1029" max="1030" width="4.77734375" customWidth="1"/>
    <col min="1031" max="1031" width="4.88671875" customWidth="1"/>
    <col min="1032" max="1033" width="5.5546875" customWidth="1"/>
    <col min="1034" max="1034" width="6.88671875" customWidth="1"/>
    <col min="1035" max="1035" width="4.44140625" customWidth="1"/>
    <col min="1036" max="1036" width="5.109375" customWidth="1"/>
    <col min="1037" max="1037" width="5.21875" customWidth="1"/>
    <col min="1038" max="1038" width="5.6640625" customWidth="1"/>
    <col min="1039" max="1039" width="7.33203125" customWidth="1"/>
    <col min="1040" max="1040" width="5.6640625" customWidth="1"/>
    <col min="1041" max="1041" width="4.44140625" customWidth="1"/>
    <col min="1042" max="1042" width="5.109375" customWidth="1"/>
    <col min="1043" max="1043" width="8" customWidth="1"/>
    <col min="1044" max="1044" width="8.33203125" customWidth="1"/>
    <col min="1045" max="1045" width="9" customWidth="1"/>
    <col min="1046" max="1046" width="9.44140625" customWidth="1"/>
    <col min="1281" max="1281" width="2" customWidth="1"/>
    <col min="1282" max="1282" width="19.88671875" customWidth="1"/>
    <col min="1283" max="1283" width="5.6640625" customWidth="1"/>
    <col min="1285" max="1286" width="4.77734375" customWidth="1"/>
    <col min="1287" max="1287" width="4.88671875" customWidth="1"/>
    <col min="1288" max="1289" width="5.5546875" customWidth="1"/>
    <col min="1290" max="1290" width="6.88671875" customWidth="1"/>
    <col min="1291" max="1291" width="4.44140625" customWidth="1"/>
    <col min="1292" max="1292" width="5.109375" customWidth="1"/>
    <col min="1293" max="1293" width="5.21875" customWidth="1"/>
    <col min="1294" max="1294" width="5.6640625" customWidth="1"/>
    <col min="1295" max="1295" width="7.33203125" customWidth="1"/>
    <col min="1296" max="1296" width="5.6640625" customWidth="1"/>
    <col min="1297" max="1297" width="4.44140625" customWidth="1"/>
    <col min="1298" max="1298" width="5.109375" customWidth="1"/>
    <col min="1299" max="1299" width="8" customWidth="1"/>
    <col min="1300" max="1300" width="8.33203125" customWidth="1"/>
    <col min="1301" max="1301" width="9" customWidth="1"/>
    <col min="1302" max="1302" width="9.44140625" customWidth="1"/>
    <col min="1537" max="1537" width="2" customWidth="1"/>
    <col min="1538" max="1538" width="19.88671875" customWidth="1"/>
    <col min="1539" max="1539" width="5.6640625" customWidth="1"/>
    <col min="1541" max="1542" width="4.77734375" customWidth="1"/>
    <col min="1543" max="1543" width="4.88671875" customWidth="1"/>
    <col min="1544" max="1545" width="5.5546875" customWidth="1"/>
    <col min="1546" max="1546" width="6.88671875" customWidth="1"/>
    <col min="1547" max="1547" width="4.44140625" customWidth="1"/>
    <col min="1548" max="1548" width="5.109375" customWidth="1"/>
    <col min="1549" max="1549" width="5.21875" customWidth="1"/>
    <col min="1550" max="1550" width="5.6640625" customWidth="1"/>
    <col min="1551" max="1551" width="7.33203125" customWidth="1"/>
    <col min="1552" max="1552" width="5.6640625" customWidth="1"/>
    <col min="1553" max="1553" width="4.44140625" customWidth="1"/>
    <col min="1554" max="1554" width="5.109375" customWidth="1"/>
    <col min="1555" max="1555" width="8" customWidth="1"/>
    <col min="1556" max="1556" width="8.33203125" customWidth="1"/>
    <col min="1557" max="1557" width="9" customWidth="1"/>
    <col min="1558" max="1558" width="9.44140625" customWidth="1"/>
    <col min="1793" max="1793" width="2" customWidth="1"/>
    <col min="1794" max="1794" width="19.88671875" customWidth="1"/>
    <col min="1795" max="1795" width="5.6640625" customWidth="1"/>
    <col min="1797" max="1798" width="4.77734375" customWidth="1"/>
    <col min="1799" max="1799" width="4.88671875" customWidth="1"/>
    <col min="1800" max="1801" width="5.5546875" customWidth="1"/>
    <col min="1802" max="1802" width="6.88671875" customWidth="1"/>
    <col min="1803" max="1803" width="4.44140625" customWidth="1"/>
    <col min="1804" max="1804" width="5.109375" customWidth="1"/>
    <col min="1805" max="1805" width="5.21875" customWidth="1"/>
    <col min="1806" max="1806" width="5.6640625" customWidth="1"/>
    <col min="1807" max="1807" width="7.33203125" customWidth="1"/>
    <col min="1808" max="1808" width="5.6640625" customWidth="1"/>
    <col min="1809" max="1809" width="4.44140625" customWidth="1"/>
    <col min="1810" max="1810" width="5.109375" customWidth="1"/>
    <col min="1811" max="1811" width="8" customWidth="1"/>
    <col min="1812" max="1812" width="8.33203125" customWidth="1"/>
    <col min="1813" max="1813" width="9" customWidth="1"/>
    <col min="1814" max="1814" width="9.44140625" customWidth="1"/>
    <col min="2049" max="2049" width="2" customWidth="1"/>
    <col min="2050" max="2050" width="19.88671875" customWidth="1"/>
    <col min="2051" max="2051" width="5.6640625" customWidth="1"/>
    <col min="2053" max="2054" width="4.77734375" customWidth="1"/>
    <col min="2055" max="2055" width="4.88671875" customWidth="1"/>
    <col min="2056" max="2057" width="5.5546875" customWidth="1"/>
    <col min="2058" max="2058" width="6.88671875" customWidth="1"/>
    <col min="2059" max="2059" width="4.44140625" customWidth="1"/>
    <col min="2060" max="2060" width="5.109375" customWidth="1"/>
    <col min="2061" max="2061" width="5.21875" customWidth="1"/>
    <col min="2062" max="2062" width="5.6640625" customWidth="1"/>
    <col min="2063" max="2063" width="7.33203125" customWidth="1"/>
    <col min="2064" max="2064" width="5.6640625" customWidth="1"/>
    <col min="2065" max="2065" width="4.44140625" customWidth="1"/>
    <col min="2066" max="2066" width="5.109375" customWidth="1"/>
    <col min="2067" max="2067" width="8" customWidth="1"/>
    <col min="2068" max="2068" width="8.33203125" customWidth="1"/>
    <col min="2069" max="2069" width="9" customWidth="1"/>
    <col min="2070" max="2070" width="9.44140625" customWidth="1"/>
    <col min="2305" max="2305" width="2" customWidth="1"/>
    <col min="2306" max="2306" width="19.88671875" customWidth="1"/>
    <col min="2307" max="2307" width="5.6640625" customWidth="1"/>
    <col min="2309" max="2310" width="4.77734375" customWidth="1"/>
    <col min="2311" max="2311" width="4.88671875" customWidth="1"/>
    <col min="2312" max="2313" width="5.5546875" customWidth="1"/>
    <col min="2314" max="2314" width="6.88671875" customWidth="1"/>
    <col min="2315" max="2315" width="4.44140625" customWidth="1"/>
    <col min="2316" max="2316" width="5.109375" customWidth="1"/>
    <col min="2317" max="2317" width="5.21875" customWidth="1"/>
    <col min="2318" max="2318" width="5.6640625" customWidth="1"/>
    <col min="2319" max="2319" width="7.33203125" customWidth="1"/>
    <col min="2320" max="2320" width="5.6640625" customWidth="1"/>
    <col min="2321" max="2321" width="4.44140625" customWidth="1"/>
    <col min="2322" max="2322" width="5.109375" customWidth="1"/>
    <col min="2323" max="2323" width="8" customWidth="1"/>
    <col min="2324" max="2324" width="8.33203125" customWidth="1"/>
    <col min="2325" max="2325" width="9" customWidth="1"/>
    <col min="2326" max="2326" width="9.44140625" customWidth="1"/>
    <col min="2561" max="2561" width="2" customWidth="1"/>
    <col min="2562" max="2562" width="19.88671875" customWidth="1"/>
    <col min="2563" max="2563" width="5.6640625" customWidth="1"/>
    <col min="2565" max="2566" width="4.77734375" customWidth="1"/>
    <col min="2567" max="2567" width="4.88671875" customWidth="1"/>
    <col min="2568" max="2569" width="5.5546875" customWidth="1"/>
    <col min="2570" max="2570" width="6.88671875" customWidth="1"/>
    <col min="2571" max="2571" width="4.44140625" customWidth="1"/>
    <col min="2572" max="2572" width="5.109375" customWidth="1"/>
    <col min="2573" max="2573" width="5.21875" customWidth="1"/>
    <col min="2574" max="2574" width="5.6640625" customWidth="1"/>
    <col min="2575" max="2575" width="7.33203125" customWidth="1"/>
    <col min="2576" max="2576" width="5.6640625" customWidth="1"/>
    <col min="2577" max="2577" width="4.44140625" customWidth="1"/>
    <col min="2578" max="2578" width="5.109375" customWidth="1"/>
    <col min="2579" max="2579" width="8" customWidth="1"/>
    <col min="2580" max="2580" width="8.33203125" customWidth="1"/>
    <col min="2581" max="2581" width="9" customWidth="1"/>
    <col min="2582" max="2582" width="9.44140625" customWidth="1"/>
    <col min="2817" max="2817" width="2" customWidth="1"/>
    <col min="2818" max="2818" width="19.88671875" customWidth="1"/>
    <col min="2819" max="2819" width="5.6640625" customWidth="1"/>
    <col min="2821" max="2822" width="4.77734375" customWidth="1"/>
    <col min="2823" max="2823" width="4.88671875" customWidth="1"/>
    <col min="2824" max="2825" width="5.5546875" customWidth="1"/>
    <col min="2826" max="2826" width="6.88671875" customWidth="1"/>
    <col min="2827" max="2827" width="4.44140625" customWidth="1"/>
    <col min="2828" max="2828" width="5.109375" customWidth="1"/>
    <col min="2829" max="2829" width="5.21875" customWidth="1"/>
    <col min="2830" max="2830" width="5.6640625" customWidth="1"/>
    <col min="2831" max="2831" width="7.33203125" customWidth="1"/>
    <col min="2832" max="2832" width="5.6640625" customWidth="1"/>
    <col min="2833" max="2833" width="4.44140625" customWidth="1"/>
    <col min="2834" max="2834" width="5.109375" customWidth="1"/>
    <col min="2835" max="2835" width="8" customWidth="1"/>
    <col min="2836" max="2836" width="8.33203125" customWidth="1"/>
    <col min="2837" max="2837" width="9" customWidth="1"/>
    <col min="2838" max="2838" width="9.44140625" customWidth="1"/>
    <col min="3073" max="3073" width="2" customWidth="1"/>
    <col min="3074" max="3074" width="19.88671875" customWidth="1"/>
    <col min="3075" max="3075" width="5.6640625" customWidth="1"/>
    <col min="3077" max="3078" width="4.77734375" customWidth="1"/>
    <col min="3079" max="3079" width="4.88671875" customWidth="1"/>
    <col min="3080" max="3081" width="5.5546875" customWidth="1"/>
    <col min="3082" max="3082" width="6.88671875" customWidth="1"/>
    <col min="3083" max="3083" width="4.44140625" customWidth="1"/>
    <col min="3084" max="3084" width="5.109375" customWidth="1"/>
    <col min="3085" max="3085" width="5.21875" customWidth="1"/>
    <col min="3086" max="3086" width="5.6640625" customWidth="1"/>
    <col min="3087" max="3087" width="7.33203125" customWidth="1"/>
    <col min="3088" max="3088" width="5.6640625" customWidth="1"/>
    <col min="3089" max="3089" width="4.44140625" customWidth="1"/>
    <col min="3090" max="3090" width="5.109375" customWidth="1"/>
    <col min="3091" max="3091" width="8" customWidth="1"/>
    <col min="3092" max="3092" width="8.33203125" customWidth="1"/>
    <col min="3093" max="3093" width="9" customWidth="1"/>
    <col min="3094" max="3094" width="9.44140625" customWidth="1"/>
    <col min="3329" max="3329" width="2" customWidth="1"/>
    <col min="3330" max="3330" width="19.88671875" customWidth="1"/>
    <col min="3331" max="3331" width="5.6640625" customWidth="1"/>
    <col min="3333" max="3334" width="4.77734375" customWidth="1"/>
    <col min="3335" max="3335" width="4.88671875" customWidth="1"/>
    <col min="3336" max="3337" width="5.5546875" customWidth="1"/>
    <col min="3338" max="3338" width="6.88671875" customWidth="1"/>
    <col min="3339" max="3339" width="4.44140625" customWidth="1"/>
    <col min="3340" max="3340" width="5.109375" customWidth="1"/>
    <col min="3341" max="3341" width="5.21875" customWidth="1"/>
    <col min="3342" max="3342" width="5.6640625" customWidth="1"/>
    <col min="3343" max="3343" width="7.33203125" customWidth="1"/>
    <col min="3344" max="3344" width="5.6640625" customWidth="1"/>
    <col min="3345" max="3345" width="4.44140625" customWidth="1"/>
    <col min="3346" max="3346" width="5.109375" customWidth="1"/>
    <col min="3347" max="3347" width="8" customWidth="1"/>
    <col min="3348" max="3348" width="8.33203125" customWidth="1"/>
    <col min="3349" max="3349" width="9" customWidth="1"/>
    <col min="3350" max="3350" width="9.44140625" customWidth="1"/>
    <col min="3585" max="3585" width="2" customWidth="1"/>
    <col min="3586" max="3586" width="19.88671875" customWidth="1"/>
    <col min="3587" max="3587" width="5.6640625" customWidth="1"/>
    <col min="3589" max="3590" width="4.77734375" customWidth="1"/>
    <col min="3591" max="3591" width="4.88671875" customWidth="1"/>
    <col min="3592" max="3593" width="5.5546875" customWidth="1"/>
    <col min="3594" max="3594" width="6.88671875" customWidth="1"/>
    <col min="3595" max="3595" width="4.44140625" customWidth="1"/>
    <col min="3596" max="3596" width="5.109375" customWidth="1"/>
    <col min="3597" max="3597" width="5.21875" customWidth="1"/>
    <col min="3598" max="3598" width="5.6640625" customWidth="1"/>
    <col min="3599" max="3599" width="7.33203125" customWidth="1"/>
    <col min="3600" max="3600" width="5.6640625" customWidth="1"/>
    <col min="3601" max="3601" width="4.44140625" customWidth="1"/>
    <col min="3602" max="3602" width="5.109375" customWidth="1"/>
    <col min="3603" max="3603" width="8" customWidth="1"/>
    <col min="3604" max="3604" width="8.33203125" customWidth="1"/>
    <col min="3605" max="3605" width="9" customWidth="1"/>
    <col min="3606" max="3606" width="9.44140625" customWidth="1"/>
    <col min="3841" max="3841" width="2" customWidth="1"/>
    <col min="3842" max="3842" width="19.88671875" customWidth="1"/>
    <col min="3843" max="3843" width="5.6640625" customWidth="1"/>
    <col min="3845" max="3846" width="4.77734375" customWidth="1"/>
    <col min="3847" max="3847" width="4.88671875" customWidth="1"/>
    <col min="3848" max="3849" width="5.5546875" customWidth="1"/>
    <col min="3850" max="3850" width="6.88671875" customWidth="1"/>
    <col min="3851" max="3851" width="4.44140625" customWidth="1"/>
    <col min="3852" max="3852" width="5.109375" customWidth="1"/>
    <col min="3853" max="3853" width="5.21875" customWidth="1"/>
    <col min="3854" max="3854" width="5.6640625" customWidth="1"/>
    <col min="3855" max="3855" width="7.33203125" customWidth="1"/>
    <col min="3856" max="3856" width="5.6640625" customWidth="1"/>
    <col min="3857" max="3857" width="4.44140625" customWidth="1"/>
    <col min="3858" max="3858" width="5.109375" customWidth="1"/>
    <col min="3859" max="3859" width="8" customWidth="1"/>
    <col min="3860" max="3860" width="8.33203125" customWidth="1"/>
    <col min="3861" max="3861" width="9" customWidth="1"/>
    <col min="3862" max="3862" width="9.44140625" customWidth="1"/>
    <col min="4097" max="4097" width="2" customWidth="1"/>
    <col min="4098" max="4098" width="19.88671875" customWidth="1"/>
    <col min="4099" max="4099" width="5.6640625" customWidth="1"/>
    <col min="4101" max="4102" width="4.77734375" customWidth="1"/>
    <col min="4103" max="4103" width="4.88671875" customWidth="1"/>
    <col min="4104" max="4105" width="5.5546875" customWidth="1"/>
    <col min="4106" max="4106" width="6.88671875" customWidth="1"/>
    <col min="4107" max="4107" width="4.44140625" customWidth="1"/>
    <col min="4108" max="4108" width="5.109375" customWidth="1"/>
    <col min="4109" max="4109" width="5.21875" customWidth="1"/>
    <col min="4110" max="4110" width="5.6640625" customWidth="1"/>
    <col min="4111" max="4111" width="7.33203125" customWidth="1"/>
    <col min="4112" max="4112" width="5.6640625" customWidth="1"/>
    <col min="4113" max="4113" width="4.44140625" customWidth="1"/>
    <col min="4114" max="4114" width="5.109375" customWidth="1"/>
    <col min="4115" max="4115" width="8" customWidth="1"/>
    <col min="4116" max="4116" width="8.33203125" customWidth="1"/>
    <col min="4117" max="4117" width="9" customWidth="1"/>
    <col min="4118" max="4118" width="9.44140625" customWidth="1"/>
    <col min="4353" max="4353" width="2" customWidth="1"/>
    <col min="4354" max="4354" width="19.88671875" customWidth="1"/>
    <col min="4355" max="4355" width="5.6640625" customWidth="1"/>
    <col min="4357" max="4358" width="4.77734375" customWidth="1"/>
    <col min="4359" max="4359" width="4.88671875" customWidth="1"/>
    <col min="4360" max="4361" width="5.5546875" customWidth="1"/>
    <col min="4362" max="4362" width="6.88671875" customWidth="1"/>
    <col min="4363" max="4363" width="4.44140625" customWidth="1"/>
    <col min="4364" max="4364" width="5.109375" customWidth="1"/>
    <col min="4365" max="4365" width="5.21875" customWidth="1"/>
    <col min="4366" max="4366" width="5.6640625" customWidth="1"/>
    <col min="4367" max="4367" width="7.33203125" customWidth="1"/>
    <col min="4368" max="4368" width="5.6640625" customWidth="1"/>
    <col min="4369" max="4369" width="4.44140625" customWidth="1"/>
    <col min="4370" max="4370" width="5.109375" customWidth="1"/>
    <col min="4371" max="4371" width="8" customWidth="1"/>
    <col min="4372" max="4372" width="8.33203125" customWidth="1"/>
    <col min="4373" max="4373" width="9" customWidth="1"/>
    <col min="4374" max="4374" width="9.44140625" customWidth="1"/>
    <col min="4609" max="4609" width="2" customWidth="1"/>
    <col min="4610" max="4610" width="19.88671875" customWidth="1"/>
    <col min="4611" max="4611" width="5.6640625" customWidth="1"/>
    <col min="4613" max="4614" width="4.77734375" customWidth="1"/>
    <col min="4615" max="4615" width="4.88671875" customWidth="1"/>
    <col min="4616" max="4617" width="5.5546875" customWidth="1"/>
    <col min="4618" max="4618" width="6.88671875" customWidth="1"/>
    <col min="4619" max="4619" width="4.44140625" customWidth="1"/>
    <col min="4620" max="4620" width="5.109375" customWidth="1"/>
    <col min="4621" max="4621" width="5.21875" customWidth="1"/>
    <col min="4622" max="4622" width="5.6640625" customWidth="1"/>
    <col min="4623" max="4623" width="7.33203125" customWidth="1"/>
    <col min="4624" max="4624" width="5.6640625" customWidth="1"/>
    <col min="4625" max="4625" width="4.44140625" customWidth="1"/>
    <col min="4626" max="4626" width="5.109375" customWidth="1"/>
    <col min="4627" max="4627" width="8" customWidth="1"/>
    <col min="4628" max="4628" width="8.33203125" customWidth="1"/>
    <col min="4629" max="4629" width="9" customWidth="1"/>
    <col min="4630" max="4630" width="9.44140625" customWidth="1"/>
    <col min="4865" max="4865" width="2" customWidth="1"/>
    <col min="4866" max="4866" width="19.88671875" customWidth="1"/>
    <col min="4867" max="4867" width="5.6640625" customWidth="1"/>
    <col min="4869" max="4870" width="4.77734375" customWidth="1"/>
    <col min="4871" max="4871" width="4.88671875" customWidth="1"/>
    <col min="4872" max="4873" width="5.5546875" customWidth="1"/>
    <col min="4874" max="4874" width="6.88671875" customWidth="1"/>
    <col min="4875" max="4875" width="4.44140625" customWidth="1"/>
    <col min="4876" max="4876" width="5.109375" customWidth="1"/>
    <col min="4877" max="4877" width="5.21875" customWidth="1"/>
    <col min="4878" max="4878" width="5.6640625" customWidth="1"/>
    <col min="4879" max="4879" width="7.33203125" customWidth="1"/>
    <col min="4880" max="4880" width="5.6640625" customWidth="1"/>
    <col min="4881" max="4881" width="4.44140625" customWidth="1"/>
    <col min="4882" max="4882" width="5.109375" customWidth="1"/>
    <col min="4883" max="4883" width="8" customWidth="1"/>
    <col min="4884" max="4884" width="8.33203125" customWidth="1"/>
    <col min="4885" max="4885" width="9" customWidth="1"/>
    <col min="4886" max="4886" width="9.44140625" customWidth="1"/>
    <col min="5121" max="5121" width="2" customWidth="1"/>
    <col min="5122" max="5122" width="19.88671875" customWidth="1"/>
    <col min="5123" max="5123" width="5.6640625" customWidth="1"/>
    <col min="5125" max="5126" width="4.77734375" customWidth="1"/>
    <col min="5127" max="5127" width="4.88671875" customWidth="1"/>
    <col min="5128" max="5129" width="5.5546875" customWidth="1"/>
    <col min="5130" max="5130" width="6.88671875" customWidth="1"/>
    <col min="5131" max="5131" width="4.44140625" customWidth="1"/>
    <col min="5132" max="5132" width="5.109375" customWidth="1"/>
    <col min="5133" max="5133" width="5.21875" customWidth="1"/>
    <col min="5134" max="5134" width="5.6640625" customWidth="1"/>
    <col min="5135" max="5135" width="7.33203125" customWidth="1"/>
    <col min="5136" max="5136" width="5.6640625" customWidth="1"/>
    <col min="5137" max="5137" width="4.44140625" customWidth="1"/>
    <col min="5138" max="5138" width="5.109375" customWidth="1"/>
    <col min="5139" max="5139" width="8" customWidth="1"/>
    <col min="5140" max="5140" width="8.33203125" customWidth="1"/>
    <col min="5141" max="5141" width="9" customWidth="1"/>
    <col min="5142" max="5142" width="9.44140625" customWidth="1"/>
    <col min="5377" max="5377" width="2" customWidth="1"/>
    <col min="5378" max="5378" width="19.88671875" customWidth="1"/>
    <col min="5379" max="5379" width="5.6640625" customWidth="1"/>
    <col min="5381" max="5382" width="4.77734375" customWidth="1"/>
    <col min="5383" max="5383" width="4.88671875" customWidth="1"/>
    <col min="5384" max="5385" width="5.5546875" customWidth="1"/>
    <col min="5386" max="5386" width="6.88671875" customWidth="1"/>
    <col min="5387" max="5387" width="4.44140625" customWidth="1"/>
    <col min="5388" max="5388" width="5.109375" customWidth="1"/>
    <col min="5389" max="5389" width="5.21875" customWidth="1"/>
    <col min="5390" max="5390" width="5.6640625" customWidth="1"/>
    <col min="5391" max="5391" width="7.33203125" customWidth="1"/>
    <col min="5392" max="5392" width="5.6640625" customWidth="1"/>
    <col min="5393" max="5393" width="4.44140625" customWidth="1"/>
    <col min="5394" max="5394" width="5.109375" customWidth="1"/>
    <col min="5395" max="5395" width="8" customWidth="1"/>
    <col min="5396" max="5396" width="8.33203125" customWidth="1"/>
    <col min="5397" max="5397" width="9" customWidth="1"/>
    <col min="5398" max="5398" width="9.44140625" customWidth="1"/>
    <col min="5633" max="5633" width="2" customWidth="1"/>
    <col min="5634" max="5634" width="19.88671875" customWidth="1"/>
    <col min="5635" max="5635" width="5.6640625" customWidth="1"/>
    <col min="5637" max="5638" width="4.77734375" customWidth="1"/>
    <col min="5639" max="5639" width="4.88671875" customWidth="1"/>
    <col min="5640" max="5641" width="5.5546875" customWidth="1"/>
    <col min="5642" max="5642" width="6.88671875" customWidth="1"/>
    <col min="5643" max="5643" width="4.44140625" customWidth="1"/>
    <col min="5644" max="5644" width="5.109375" customWidth="1"/>
    <col min="5645" max="5645" width="5.21875" customWidth="1"/>
    <col min="5646" max="5646" width="5.6640625" customWidth="1"/>
    <col min="5647" max="5647" width="7.33203125" customWidth="1"/>
    <col min="5648" max="5648" width="5.6640625" customWidth="1"/>
    <col min="5649" max="5649" width="4.44140625" customWidth="1"/>
    <col min="5650" max="5650" width="5.109375" customWidth="1"/>
    <col min="5651" max="5651" width="8" customWidth="1"/>
    <col min="5652" max="5652" width="8.33203125" customWidth="1"/>
    <col min="5653" max="5653" width="9" customWidth="1"/>
    <col min="5654" max="5654" width="9.44140625" customWidth="1"/>
    <col min="5889" max="5889" width="2" customWidth="1"/>
    <col min="5890" max="5890" width="19.88671875" customWidth="1"/>
    <col min="5891" max="5891" width="5.6640625" customWidth="1"/>
    <col min="5893" max="5894" width="4.77734375" customWidth="1"/>
    <col min="5895" max="5895" width="4.88671875" customWidth="1"/>
    <col min="5896" max="5897" width="5.5546875" customWidth="1"/>
    <col min="5898" max="5898" width="6.88671875" customWidth="1"/>
    <col min="5899" max="5899" width="4.44140625" customWidth="1"/>
    <col min="5900" max="5900" width="5.109375" customWidth="1"/>
    <col min="5901" max="5901" width="5.21875" customWidth="1"/>
    <col min="5902" max="5902" width="5.6640625" customWidth="1"/>
    <col min="5903" max="5903" width="7.33203125" customWidth="1"/>
    <col min="5904" max="5904" width="5.6640625" customWidth="1"/>
    <col min="5905" max="5905" width="4.44140625" customWidth="1"/>
    <col min="5906" max="5906" width="5.109375" customWidth="1"/>
    <col min="5907" max="5907" width="8" customWidth="1"/>
    <col min="5908" max="5908" width="8.33203125" customWidth="1"/>
    <col min="5909" max="5909" width="9" customWidth="1"/>
    <col min="5910" max="5910" width="9.44140625" customWidth="1"/>
    <col min="6145" max="6145" width="2" customWidth="1"/>
    <col min="6146" max="6146" width="19.88671875" customWidth="1"/>
    <col min="6147" max="6147" width="5.6640625" customWidth="1"/>
    <col min="6149" max="6150" width="4.77734375" customWidth="1"/>
    <col min="6151" max="6151" width="4.88671875" customWidth="1"/>
    <col min="6152" max="6153" width="5.5546875" customWidth="1"/>
    <col min="6154" max="6154" width="6.88671875" customWidth="1"/>
    <col min="6155" max="6155" width="4.44140625" customWidth="1"/>
    <col min="6156" max="6156" width="5.109375" customWidth="1"/>
    <col min="6157" max="6157" width="5.21875" customWidth="1"/>
    <col min="6158" max="6158" width="5.6640625" customWidth="1"/>
    <col min="6159" max="6159" width="7.33203125" customWidth="1"/>
    <col min="6160" max="6160" width="5.6640625" customWidth="1"/>
    <col min="6161" max="6161" width="4.44140625" customWidth="1"/>
    <col min="6162" max="6162" width="5.109375" customWidth="1"/>
    <col min="6163" max="6163" width="8" customWidth="1"/>
    <col min="6164" max="6164" width="8.33203125" customWidth="1"/>
    <col min="6165" max="6165" width="9" customWidth="1"/>
    <col min="6166" max="6166" width="9.44140625" customWidth="1"/>
    <col min="6401" max="6401" width="2" customWidth="1"/>
    <col min="6402" max="6402" width="19.88671875" customWidth="1"/>
    <col min="6403" max="6403" width="5.6640625" customWidth="1"/>
    <col min="6405" max="6406" width="4.77734375" customWidth="1"/>
    <col min="6407" max="6407" width="4.88671875" customWidth="1"/>
    <col min="6408" max="6409" width="5.5546875" customWidth="1"/>
    <col min="6410" max="6410" width="6.88671875" customWidth="1"/>
    <col min="6411" max="6411" width="4.44140625" customWidth="1"/>
    <col min="6412" max="6412" width="5.109375" customWidth="1"/>
    <col min="6413" max="6413" width="5.21875" customWidth="1"/>
    <col min="6414" max="6414" width="5.6640625" customWidth="1"/>
    <col min="6415" max="6415" width="7.33203125" customWidth="1"/>
    <col min="6416" max="6416" width="5.6640625" customWidth="1"/>
    <col min="6417" max="6417" width="4.44140625" customWidth="1"/>
    <col min="6418" max="6418" width="5.109375" customWidth="1"/>
    <col min="6419" max="6419" width="8" customWidth="1"/>
    <col min="6420" max="6420" width="8.33203125" customWidth="1"/>
    <col min="6421" max="6421" width="9" customWidth="1"/>
    <col min="6422" max="6422" width="9.44140625" customWidth="1"/>
    <col min="6657" max="6657" width="2" customWidth="1"/>
    <col min="6658" max="6658" width="19.88671875" customWidth="1"/>
    <col min="6659" max="6659" width="5.6640625" customWidth="1"/>
    <col min="6661" max="6662" width="4.77734375" customWidth="1"/>
    <col min="6663" max="6663" width="4.88671875" customWidth="1"/>
    <col min="6664" max="6665" width="5.5546875" customWidth="1"/>
    <col min="6666" max="6666" width="6.88671875" customWidth="1"/>
    <col min="6667" max="6667" width="4.44140625" customWidth="1"/>
    <col min="6668" max="6668" width="5.109375" customWidth="1"/>
    <col min="6669" max="6669" width="5.21875" customWidth="1"/>
    <col min="6670" max="6670" width="5.6640625" customWidth="1"/>
    <col min="6671" max="6671" width="7.33203125" customWidth="1"/>
    <col min="6672" max="6672" width="5.6640625" customWidth="1"/>
    <col min="6673" max="6673" width="4.44140625" customWidth="1"/>
    <col min="6674" max="6674" width="5.109375" customWidth="1"/>
    <col min="6675" max="6675" width="8" customWidth="1"/>
    <col min="6676" max="6676" width="8.33203125" customWidth="1"/>
    <col min="6677" max="6677" width="9" customWidth="1"/>
    <col min="6678" max="6678" width="9.44140625" customWidth="1"/>
    <col min="6913" max="6913" width="2" customWidth="1"/>
    <col min="6914" max="6914" width="19.88671875" customWidth="1"/>
    <col min="6915" max="6915" width="5.6640625" customWidth="1"/>
    <col min="6917" max="6918" width="4.77734375" customWidth="1"/>
    <col min="6919" max="6919" width="4.88671875" customWidth="1"/>
    <col min="6920" max="6921" width="5.5546875" customWidth="1"/>
    <col min="6922" max="6922" width="6.88671875" customWidth="1"/>
    <col min="6923" max="6923" width="4.44140625" customWidth="1"/>
    <col min="6924" max="6924" width="5.109375" customWidth="1"/>
    <col min="6925" max="6925" width="5.21875" customWidth="1"/>
    <col min="6926" max="6926" width="5.6640625" customWidth="1"/>
    <col min="6927" max="6927" width="7.33203125" customWidth="1"/>
    <col min="6928" max="6928" width="5.6640625" customWidth="1"/>
    <col min="6929" max="6929" width="4.44140625" customWidth="1"/>
    <col min="6930" max="6930" width="5.109375" customWidth="1"/>
    <col min="6931" max="6931" width="8" customWidth="1"/>
    <col min="6932" max="6932" width="8.33203125" customWidth="1"/>
    <col min="6933" max="6933" width="9" customWidth="1"/>
    <col min="6934" max="6934" width="9.44140625" customWidth="1"/>
    <col min="7169" max="7169" width="2" customWidth="1"/>
    <col min="7170" max="7170" width="19.88671875" customWidth="1"/>
    <col min="7171" max="7171" width="5.6640625" customWidth="1"/>
    <col min="7173" max="7174" width="4.77734375" customWidth="1"/>
    <col min="7175" max="7175" width="4.88671875" customWidth="1"/>
    <col min="7176" max="7177" width="5.5546875" customWidth="1"/>
    <col min="7178" max="7178" width="6.88671875" customWidth="1"/>
    <col min="7179" max="7179" width="4.44140625" customWidth="1"/>
    <col min="7180" max="7180" width="5.109375" customWidth="1"/>
    <col min="7181" max="7181" width="5.21875" customWidth="1"/>
    <col min="7182" max="7182" width="5.6640625" customWidth="1"/>
    <col min="7183" max="7183" width="7.33203125" customWidth="1"/>
    <col min="7184" max="7184" width="5.6640625" customWidth="1"/>
    <col min="7185" max="7185" width="4.44140625" customWidth="1"/>
    <col min="7186" max="7186" width="5.109375" customWidth="1"/>
    <col min="7187" max="7187" width="8" customWidth="1"/>
    <col min="7188" max="7188" width="8.33203125" customWidth="1"/>
    <col min="7189" max="7189" width="9" customWidth="1"/>
    <col min="7190" max="7190" width="9.44140625" customWidth="1"/>
    <col min="7425" max="7425" width="2" customWidth="1"/>
    <col min="7426" max="7426" width="19.88671875" customWidth="1"/>
    <col min="7427" max="7427" width="5.6640625" customWidth="1"/>
    <col min="7429" max="7430" width="4.77734375" customWidth="1"/>
    <col min="7431" max="7431" width="4.88671875" customWidth="1"/>
    <col min="7432" max="7433" width="5.5546875" customWidth="1"/>
    <col min="7434" max="7434" width="6.88671875" customWidth="1"/>
    <col min="7435" max="7435" width="4.44140625" customWidth="1"/>
    <col min="7436" max="7436" width="5.109375" customWidth="1"/>
    <col min="7437" max="7437" width="5.21875" customWidth="1"/>
    <col min="7438" max="7438" width="5.6640625" customWidth="1"/>
    <col min="7439" max="7439" width="7.33203125" customWidth="1"/>
    <col min="7440" max="7440" width="5.6640625" customWidth="1"/>
    <col min="7441" max="7441" width="4.44140625" customWidth="1"/>
    <col min="7442" max="7442" width="5.109375" customWidth="1"/>
    <col min="7443" max="7443" width="8" customWidth="1"/>
    <col min="7444" max="7444" width="8.33203125" customWidth="1"/>
    <col min="7445" max="7445" width="9" customWidth="1"/>
    <col min="7446" max="7446" width="9.44140625" customWidth="1"/>
    <col min="7681" max="7681" width="2" customWidth="1"/>
    <col min="7682" max="7682" width="19.88671875" customWidth="1"/>
    <col min="7683" max="7683" width="5.6640625" customWidth="1"/>
    <col min="7685" max="7686" width="4.77734375" customWidth="1"/>
    <col min="7687" max="7687" width="4.88671875" customWidth="1"/>
    <col min="7688" max="7689" width="5.5546875" customWidth="1"/>
    <col min="7690" max="7690" width="6.88671875" customWidth="1"/>
    <col min="7691" max="7691" width="4.44140625" customWidth="1"/>
    <col min="7692" max="7692" width="5.109375" customWidth="1"/>
    <col min="7693" max="7693" width="5.21875" customWidth="1"/>
    <col min="7694" max="7694" width="5.6640625" customWidth="1"/>
    <col min="7695" max="7695" width="7.33203125" customWidth="1"/>
    <col min="7696" max="7696" width="5.6640625" customWidth="1"/>
    <col min="7697" max="7697" width="4.44140625" customWidth="1"/>
    <col min="7698" max="7698" width="5.109375" customWidth="1"/>
    <col min="7699" max="7699" width="8" customWidth="1"/>
    <col min="7700" max="7700" width="8.33203125" customWidth="1"/>
    <col min="7701" max="7701" width="9" customWidth="1"/>
    <col min="7702" max="7702" width="9.44140625" customWidth="1"/>
    <col min="7937" max="7937" width="2" customWidth="1"/>
    <col min="7938" max="7938" width="19.88671875" customWidth="1"/>
    <col min="7939" max="7939" width="5.6640625" customWidth="1"/>
    <col min="7941" max="7942" width="4.77734375" customWidth="1"/>
    <col min="7943" max="7943" width="4.88671875" customWidth="1"/>
    <col min="7944" max="7945" width="5.5546875" customWidth="1"/>
    <col min="7946" max="7946" width="6.88671875" customWidth="1"/>
    <col min="7947" max="7947" width="4.44140625" customWidth="1"/>
    <col min="7948" max="7948" width="5.109375" customWidth="1"/>
    <col min="7949" max="7949" width="5.21875" customWidth="1"/>
    <col min="7950" max="7950" width="5.6640625" customWidth="1"/>
    <col min="7951" max="7951" width="7.33203125" customWidth="1"/>
    <col min="7952" max="7952" width="5.6640625" customWidth="1"/>
    <col min="7953" max="7953" width="4.44140625" customWidth="1"/>
    <col min="7954" max="7954" width="5.109375" customWidth="1"/>
    <col min="7955" max="7955" width="8" customWidth="1"/>
    <col min="7956" max="7956" width="8.33203125" customWidth="1"/>
    <col min="7957" max="7957" width="9" customWidth="1"/>
    <col min="7958" max="7958" width="9.44140625" customWidth="1"/>
    <col min="8193" max="8193" width="2" customWidth="1"/>
    <col min="8194" max="8194" width="19.88671875" customWidth="1"/>
    <col min="8195" max="8195" width="5.6640625" customWidth="1"/>
    <col min="8197" max="8198" width="4.77734375" customWidth="1"/>
    <col min="8199" max="8199" width="4.88671875" customWidth="1"/>
    <col min="8200" max="8201" width="5.5546875" customWidth="1"/>
    <col min="8202" max="8202" width="6.88671875" customWidth="1"/>
    <col min="8203" max="8203" width="4.44140625" customWidth="1"/>
    <col min="8204" max="8204" width="5.109375" customWidth="1"/>
    <col min="8205" max="8205" width="5.21875" customWidth="1"/>
    <col min="8206" max="8206" width="5.6640625" customWidth="1"/>
    <col min="8207" max="8207" width="7.33203125" customWidth="1"/>
    <col min="8208" max="8208" width="5.6640625" customWidth="1"/>
    <col min="8209" max="8209" width="4.44140625" customWidth="1"/>
    <col min="8210" max="8210" width="5.109375" customWidth="1"/>
    <col min="8211" max="8211" width="8" customWidth="1"/>
    <col min="8212" max="8212" width="8.33203125" customWidth="1"/>
    <col min="8213" max="8213" width="9" customWidth="1"/>
    <col min="8214" max="8214" width="9.44140625" customWidth="1"/>
    <col min="8449" max="8449" width="2" customWidth="1"/>
    <col min="8450" max="8450" width="19.88671875" customWidth="1"/>
    <col min="8451" max="8451" width="5.6640625" customWidth="1"/>
    <col min="8453" max="8454" width="4.77734375" customWidth="1"/>
    <col min="8455" max="8455" width="4.88671875" customWidth="1"/>
    <col min="8456" max="8457" width="5.5546875" customWidth="1"/>
    <col min="8458" max="8458" width="6.88671875" customWidth="1"/>
    <col min="8459" max="8459" width="4.44140625" customWidth="1"/>
    <col min="8460" max="8460" width="5.109375" customWidth="1"/>
    <col min="8461" max="8461" width="5.21875" customWidth="1"/>
    <col min="8462" max="8462" width="5.6640625" customWidth="1"/>
    <col min="8463" max="8463" width="7.33203125" customWidth="1"/>
    <col min="8464" max="8464" width="5.6640625" customWidth="1"/>
    <col min="8465" max="8465" width="4.44140625" customWidth="1"/>
    <col min="8466" max="8466" width="5.109375" customWidth="1"/>
    <col min="8467" max="8467" width="8" customWidth="1"/>
    <col min="8468" max="8468" width="8.33203125" customWidth="1"/>
    <col min="8469" max="8469" width="9" customWidth="1"/>
    <col min="8470" max="8470" width="9.44140625" customWidth="1"/>
    <col min="8705" max="8705" width="2" customWidth="1"/>
    <col min="8706" max="8706" width="19.88671875" customWidth="1"/>
    <col min="8707" max="8707" width="5.6640625" customWidth="1"/>
    <col min="8709" max="8710" width="4.77734375" customWidth="1"/>
    <col min="8711" max="8711" width="4.88671875" customWidth="1"/>
    <col min="8712" max="8713" width="5.5546875" customWidth="1"/>
    <col min="8714" max="8714" width="6.88671875" customWidth="1"/>
    <col min="8715" max="8715" width="4.44140625" customWidth="1"/>
    <col min="8716" max="8716" width="5.109375" customWidth="1"/>
    <col min="8717" max="8717" width="5.21875" customWidth="1"/>
    <col min="8718" max="8718" width="5.6640625" customWidth="1"/>
    <col min="8719" max="8719" width="7.33203125" customWidth="1"/>
    <col min="8720" max="8720" width="5.6640625" customWidth="1"/>
    <col min="8721" max="8721" width="4.44140625" customWidth="1"/>
    <col min="8722" max="8722" width="5.109375" customWidth="1"/>
    <col min="8723" max="8723" width="8" customWidth="1"/>
    <col min="8724" max="8724" width="8.33203125" customWidth="1"/>
    <col min="8725" max="8725" width="9" customWidth="1"/>
    <col min="8726" max="8726" width="9.44140625" customWidth="1"/>
    <col min="8961" max="8961" width="2" customWidth="1"/>
    <col min="8962" max="8962" width="19.88671875" customWidth="1"/>
    <col min="8963" max="8963" width="5.6640625" customWidth="1"/>
    <col min="8965" max="8966" width="4.77734375" customWidth="1"/>
    <col min="8967" max="8967" width="4.88671875" customWidth="1"/>
    <col min="8968" max="8969" width="5.5546875" customWidth="1"/>
    <col min="8970" max="8970" width="6.88671875" customWidth="1"/>
    <col min="8971" max="8971" width="4.44140625" customWidth="1"/>
    <col min="8972" max="8972" width="5.109375" customWidth="1"/>
    <col min="8973" max="8973" width="5.21875" customWidth="1"/>
    <col min="8974" max="8974" width="5.6640625" customWidth="1"/>
    <col min="8975" max="8975" width="7.33203125" customWidth="1"/>
    <col min="8976" max="8976" width="5.6640625" customWidth="1"/>
    <col min="8977" max="8977" width="4.44140625" customWidth="1"/>
    <col min="8978" max="8978" width="5.109375" customWidth="1"/>
    <col min="8979" max="8979" width="8" customWidth="1"/>
    <col min="8980" max="8980" width="8.33203125" customWidth="1"/>
    <col min="8981" max="8981" width="9" customWidth="1"/>
    <col min="8982" max="8982" width="9.44140625" customWidth="1"/>
    <col min="9217" max="9217" width="2" customWidth="1"/>
    <col min="9218" max="9218" width="19.88671875" customWidth="1"/>
    <col min="9219" max="9219" width="5.6640625" customWidth="1"/>
    <col min="9221" max="9222" width="4.77734375" customWidth="1"/>
    <col min="9223" max="9223" width="4.88671875" customWidth="1"/>
    <col min="9224" max="9225" width="5.5546875" customWidth="1"/>
    <col min="9226" max="9226" width="6.88671875" customWidth="1"/>
    <col min="9227" max="9227" width="4.44140625" customWidth="1"/>
    <col min="9228" max="9228" width="5.109375" customWidth="1"/>
    <col min="9229" max="9229" width="5.21875" customWidth="1"/>
    <col min="9230" max="9230" width="5.6640625" customWidth="1"/>
    <col min="9231" max="9231" width="7.33203125" customWidth="1"/>
    <col min="9232" max="9232" width="5.6640625" customWidth="1"/>
    <col min="9233" max="9233" width="4.44140625" customWidth="1"/>
    <col min="9234" max="9234" width="5.109375" customWidth="1"/>
    <col min="9235" max="9235" width="8" customWidth="1"/>
    <col min="9236" max="9236" width="8.33203125" customWidth="1"/>
    <col min="9237" max="9237" width="9" customWidth="1"/>
    <col min="9238" max="9238" width="9.44140625" customWidth="1"/>
    <col min="9473" max="9473" width="2" customWidth="1"/>
    <col min="9474" max="9474" width="19.88671875" customWidth="1"/>
    <col min="9475" max="9475" width="5.6640625" customWidth="1"/>
    <col min="9477" max="9478" width="4.77734375" customWidth="1"/>
    <col min="9479" max="9479" width="4.88671875" customWidth="1"/>
    <col min="9480" max="9481" width="5.5546875" customWidth="1"/>
    <col min="9482" max="9482" width="6.88671875" customWidth="1"/>
    <col min="9483" max="9483" width="4.44140625" customWidth="1"/>
    <col min="9484" max="9484" width="5.109375" customWidth="1"/>
    <col min="9485" max="9485" width="5.21875" customWidth="1"/>
    <col min="9486" max="9486" width="5.6640625" customWidth="1"/>
    <col min="9487" max="9487" width="7.33203125" customWidth="1"/>
    <col min="9488" max="9488" width="5.6640625" customWidth="1"/>
    <col min="9489" max="9489" width="4.44140625" customWidth="1"/>
    <col min="9490" max="9490" width="5.109375" customWidth="1"/>
    <col min="9491" max="9491" width="8" customWidth="1"/>
    <col min="9492" max="9492" width="8.33203125" customWidth="1"/>
    <col min="9493" max="9493" width="9" customWidth="1"/>
    <col min="9494" max="9494" width="9.44140625" customWidth="1"/>
    <col min="9729" max="9729" width="2" customWidth="1"/>
    <col min="9730" max="9730" width="19.88671875" customWidth="1"/>
    <col min="9731" max="9731" width="5.6640625" customWidth="1"/>
    <col min="9733" max="9734" width="4.77734375" customWidth="1"/>
    <col min="9735" max="9735" width="4.88671875" customWidth="1"/>
    <col min="9736" max="9737" width="5.5546875" customWidth="1"/>
    <col min="9738" max="9738" width="6.88671875" customWidth="1"/>
    <col min="9739" max="9739" width="4.44140625" customWidth="1"/>
    <col min="9740" max="9740" width="5.109375" customWidth="1"/>
    <col min="9741" max="9741" width="5.21875" customWidth="1"/>
    <col min="9742" max="9742" width="5.6640625" customWidth="1"/>
    <col min="9743" max="9743" width="7.33203125" customWidth="1"/>
    <col min="9744" max="9744" width="5.6640625" customWidth="1"/>
    <col min="9745" max="9745" width="4.44140625" customWidth="1"/>
    <col min="9746" max="9746" width="5.109375" customWidth="1"/>
    <col min="9747" max="9747" width="8" customWidth="1"/>
    <col min="9748" max="9748" width="8.33203125" customWidth="1"/>
    <col min="9749" max="9749" width="9" customWidth="1"/>
    <col min="9750" max="9750" width="9.44140625" customWidth="1"/>
    <col min="9985" max="9985" width="2" customWidth="1"/>
    <col min="9986" max="9986" width="19.88671875" customWidth="1"/>
    <col min="9987" max="9987" width="5.6640625" customWidth="1"/>
    <col min="9989" max="9990" width="4.77734375" customWidth="1"/>
    <col min="9991" max="9991" width="4.88671875" customWidth="1"/>
    <col min="9992" max="9993" width="5.5546875" customWidth="1"/>
    <col min="9994" max="9994" width="6.88671875" customWidth="1"/>
    <col min="9995" max="9995" width="4.44140625" customWidth="1"/>
    <col min="9996" max="9996" width="5.109375" customWidth="1"/>
    <col min="9997" max="9997" width="5.21875" customWidth="1"/>
    <col min="9998" max="9998" width="5.6640625" customWidth="1"/>
    <col min="9999" max="9999" width="7.33203125" customWidth="1"/>
    <col min="10000" max="10000" width="5.6640625" customWidth="1"/>
    <col min="10001" max="10001" width="4.44140625" customWidth="1"/>
    <col min="10002" max="10002" width="5.109375" customWidth="1"/>
    <col min="10003" max="10003" width="8" customWidth="1"/>
    <col min="10004" max="10004" width="8.33203125" customWidth="1"/>
    <col min="10005" max="10005" width="9" customWidth="1"/>
    <col min="10006" max="10006" width="9.44140625" customWidth="1"/>
    <col min="10241" max="10241" width="2" customWidth="1"/>
    <col min="10242" max="10242" width="19.88671875" customWidth="1"/>
    <col min="10243" max="10243" width="5.6640625" customWidth="1"/>
    <col min="10245" max="10246" width="4.77734375" customWidth="1"/>
    <col min="10247" max="10247" width="4.88671875" customWidth="1"/>
    <col min="10248" max="10249" width="5.5546875" customWidth="1"/>
    <col min="10250" max="10250" width="6.88671875" customWidth="1"/>
    <col min="10251" max="10251" width="4.44140625" customWidth="1"/>
    <col min="10252" max="10252" width="5.109375" customWidth="1"/>
    <col min="10253" max="10253" width="5.21875" customWidth="1"/>
    <col min="10254" max="10254" width="5.6640625" customWidth="1"/>
    <col min="10255" max="10255" width="7.33203125" customWidth="1"/>
    <col min="10256" max="10256" width="5.6640625" customWidth="1"/>
    <col min="10257" max="10257" width="4.44140625" customWidth="1"/>
    <col min="10258" max="10258" width="5.109375" customWidth="1"/>
    <col min="10259" max="10259" width="8" customWidth="1"/>
    <col min="10260" max="10260" width="8.33203125" customWidth="1"/>
    <col min="10261" max="10261" width="9" customWidth="1"/>
    <col min="10262" max="10262" width="9.44140625" customWidth="1"/>
    <col min="10497" max="10497" width="2" customWidth="1"/>
    <col min="10498" max="10498" width="19.88671875" customWidth="1"/>
    <col min="10499" max="10499" width="5.6640625" customWidth="1"/>
    <col min="10501" max="10502" width="4.77734375" customWidth="1"/>
    <col min="10503" max="10503" width="4.88671875" customWidth="1"/>
    <col min="10504" max="10505" width="5.5546875" customWidth="1"/>
    <col min="10506" max="10506" width="6.88671875" customWidth="1"/>
    <col min="10507" max="10507" width="4.44140625" customWidth="1"/>
    <col min="10508" max="10508" width="5.109375" customWidth="1"/>
    <col min="10509" max="10509" width="5.21875" customWidth="1"/>
    <col min="10510" max="10510" width="5.6640625" customWidth="1"/>
    <col min="10511" max="10511" width="7.33203125" customWidth="1"/>
    <col min="10512" max="10512" width="5.6640625" customWidth="1"/>
    <col min="10513" max="10513" width="4.44140625" customWidth="1"/>
    <col min="10514" max="10514" width="5.109375" customWidth="1"/>
    <col min="10515" max="10515" width="8" customWidth="1"/>
    <col min="10516" max="10516" width="8.33203125" customWidth="1"/>
    <col min="10517" max="10517" width="9" customWidth="1"/>
    <col min="10518" max="10518" width="9.44140625" customWidth="1"/>
    <col min="10753" max="10753" width="2" customWidth="1"/>
    <col min="10754" max="10754" width="19.88671875" customWidth="1"/>
    <col min="10755" max="10755" width="5.6640625" customWidth="1"/>
    <col min="10757" max="10758" width="4.77734375" customWidth="1"/>
    <col min="10759" max="10759" width="4.88671875" customWidth="1"/>
    <col min="10760" max="10761" width="5.5546875" customWidth="1"/>
    <col min="10762" max="10762" width="6.88671875" customWidth="1"/>
    <col min="10763" max="10763" width="4.44140625" customWidth="1"/>
    <col min="10764" max="10764" width="5.109375" customWidth="1"/>
    <col min="10765" max="10765" width="5.21875" customWidth="1"/>
    <col min="10766" max="10766" width="5.6640625" customWidth="1"/>
    <col min="10767" max="10767" width="7.33203125" customWidth="1"/>
    <col min="10768" max="10768" width="5.6640625" customWidth="1"/>
    <col min="10769" max="10769" width="4.44140625" customWidth="1"/>
    <col min="10770" max="10770" width="5.109375" customWidth="1"/>
    <col min="10771" max="10771" width="8" customWidth="1"/>
    <col min="10772" max="10772" width="8.33203125" customWidth="1"/>
    <col min="10773" max="10773" width="9" customWidth="1"/>
    <col min="10774" max="10774" width="9.44140625" customWidth="1"/>
    <col min="11009" max="11009" width="2" customWidth="1"/>
    <col min="11010" max="11010" width="19.88671875" customWidth="1"/>
    <col min="11011" max="11011" width="5.6640625" customWidth="1"/>
    <col min="11013" max="11014" width="4.77734375" customWidth="1"/>
    <col min="11015" max="11015" width="4.88671875" customWidth="1"/>
    <col min="11016" max="11017" width="5.5546875" customWidth="1"/>
    <col min="11018" max="11018" width="6.88671875" customWidth="1"/>
    <col min="11019" max="11019" width="4.44140625" customWidth="1"/>
    <col min="11020" max="11020" width="5.109375" customWidth="1"/>
    <col min="11021" max="11021" width="5.21875" customWidth="1"/>
    <col min="11022" max="11022" width="5.6640625" customWidth="1"/>
    <col min="11023" max="11023" width="7.33203125" customWidth="1"/>
    <col min="11024" max="11024" width="5.6640625" customWidth="1"/>
    <col min="11025" max="11025" width="4.44140625" customWidth="1"/>
    <col min="11026" max="11026" width="5.109375" customWidth="1"/>
    <col min="11027" max="11027" width="8" customWidth="1"/>
    <col min="11028" max="11028" width="8.33203125" customWidth="1"/>
    <col min="11029" max="11029" width="9" customWidth="1"/>
    <col min="11030" max="11030" width="9.44140625" customWidth="1"/>
    <col min="11265" max="11265" width="2" customWidth="1"/>
    <col min="11266" max="11266" width="19.88671875" customWidth="1"/>
    <col min="11267" max="11267" width="5.6640625" customWidth="1"/>
    <col min="11269" max="11270" width="4.77734375" customWidth="1"/>
    <col min="11271" max="11271" width="4.88671875" customWidth="1"/>
    <col min="11272" max="11273" width="5.5546875" customWidth="1"/>
    <col min="11274" max="11274" width="6.88671875" customWidth="1"/>
    <col min="11275" max="11275" width="4.44140625" customWidth="1"/>
    <col min="11276" max="11276" width="5.109375" customWidth="1"/>
    <col min="11277" max="11277" width="5.21875" customWidth="1"/>
    <col min="11278" max="11278" width="5.6640625" customWidth="1"/>
    <col min="11279" max="11279" width="7.33203125" customWidth="1"/>
    <col min="11280" max="11280" width="5.6640625" customWidth="1"/>
    <col min="11281" max="11281" width="4.44140625" customWidth="1"/>
    <col min="11282" max="11282" width="5.109375" customWidth="1"/>
    <col min="11283" max="11283" width="8" customWidth="1"/>
    <col min="11284" max="11284" width="8.33203125" customWidth="1"/>
    <col min="11285" max="11285" width="9" customWidth="1"/>
    <col min="11286" max="11286" width="9.44140625" customWidth="1"/>
    <col min="11521" max="11521" width="2" customWidth="1"/>
    <col min="11522" max="11522" width="19.88671875" customWidth="1"/>
    <col min="11523" max="11523" width="5.6640625" customWidth="1"/>
    <col min="11525" max="11526" width="4.77734375" customWidth="1"/>
    <col min="11527" max="11527" width="4.88671875" customWidth="1"/>
    <col min="11528" max="11529" width="5.5546875" customWidth="1"/>
    <col min="11530" max="11530" width="6.88671875" customWidth="1"/>
    <col min="11531" max="11531" width="4.44140625" customWidth="1"/>
    <col min="11532" max="11532" width="5.109375" customWidth="1"/>
    <col min="11533" max="11533" width="5.21875" customWidth="1"/>
    <col min="11534" max="11534" width="5.6640625" customWidth="1"/>
    <col min="11535" max="11535" width="7.33203125" customWidth="1"/>
    <col min="11536" max="11536" width="5.6640625" customWidth="1"/>
    <col min="11537" max="11537" width="4.44140625" customWidth="1"/>
    <col min="11538" max="11538" width="5.109375" customWidth="1"/>
    <col min="11539" max="11539" width="8" customWidth="1"/>
    <col min="11540" max="11540" width="8.33203125" customWidth="1"/>
    <col min="11541" max="11541" width="9" customWidth="1"/>
    <col min="11542" max="11542" width="9.44140625" customWidth="1"/>
    <col min="11777" max="11777" width="2" customWidth="1"/>
    <col min="11778" max="11778" width="19.88671875" customWidth="1"/>
    <col min="11779" max="11779" width="5.6640625" customWidth="1"/>
    <col min="11781" max="11782" width="4.77734375" customWidth="1"/>
    <col min="11783" max="11783" width="4.88671875" customWidth="1"/>
    <col min="11784" max="11785" width="5.5546875" customWidth="1"/>
    <col min="11786" max="11786" width="6.88671875" customWidth="1"/>
    <col min="11787" max="11787" width="4.44140625" customWidth="1"/>
    <col min="11788" max="11788" width="5.109375" customWidth="1"/>
    <col min="11789" max="11789" width="5.21875" customWidth="1"/>
    <col min="11790" max="11790" width="5.6640625" customWidth="1"/>
    <col min="11791" max="11791" width="7.33203125" customWidth="1"/>
    <col min="11792" max="11792" width="5.6640625" customWidth="1"/>
    <col min="11793" max="11793" width="4.44140625" customWidth="1"/>
    <col min="11794" max="11794" width="5.109375" customWidth="1"/>
    <col min="11795" max="11795" width="8" customWidth="1"/>
    <col min="11796" max="11796" width="8.33203125" customWidth="1"/>
    <col min="11797" max="11797" width="9" customWidth="1"/>
    <col min="11798" max="11798" width="9.44140625" customWidth="1"/>
    <col min="12033" max="12033" width="2" customWidth="1"/>
    <col min="12034" max="12034" width="19.88671875" customWidth="1"/>
    <col min="12035" max="12035" width="5.6640625" customWidth="1"/>
    <col min="12037" max="12038" width="4.77734375" customWidth="1"/>
    <col min="12039" max="12039" width="4.88671875" customWidth="1"/>
    <col min="12040" max="12041" width="5.5546875" customWidth="1"/>
    <col min="12042" max="12042" width="6.88671875" customWidth="1"/>
    <col min="12043" max="12043" width="4.44140625" customWidth="1"/>
    <col min="12044" max="12044" width="5.109375" customWidth="1"/>
    <col min="12045" max="12045" width="5.21875" customWidth="1"/>
    <col min="12046" max="12046" width="5.6640625" customWidth="1"/>
    <col min="12047" max="12047" width="7.33203125" customWidth="1"/>
    <col min="12048" max="12048" width="5.6640625" customWidth="1"/>
    <col min="12049" max="12049" width="4.44140625" customWidth="1"/>
    <col min="12050" max="12050" width="5.109375" customWidth="1"/>
    <col min="12051" max="12051" width="8" customWidth="1"/>
    <col min="12052" max="12052" width="8.33203125" customWidth="1"/>
    <col min="12053" max="12053" width="9" customWidth="1"/>
    <col min="12054" max="12054" width="9.44140625" customWidth="1"/>
    <col min="12289" max="12289" width="2" customWidth="1"/>
    <col min="12290" max="12290" width="19.88671875" customWidth="1"/>
    <col min="12291" max="12291" width="5.6640625" customWidth="1"/>
    <col min="12293" max="12294" width="4.77734375" customWidth="1"/>
    <col min="12295" max="12295" width="4.88671875" customWidth="1"/>
    <col min="12296" max="12297" width="5.5546875" customWidth="1"/>
    <col min="12298" max="12298" width="6.88671875" customWidth="1"/>
    <col min="12299" max="12299" width="4.44140625" customWidth="1"/>
    <col min="12300" max="12300" width="5.109375" customWidth="1"/>
    <col min="12301" max="12301" width="5.21875" customWidth="1"/>
    <col min="12302" max="12302" width="5.6640625" customWidth="1"/>
    <col min="12303" max="12303" width="7.33203125" customWidth="1"/>
    <col min="12304" max="12304" width="5.6640625" customWidth="1"/>
    <col min="12305" max="12305" width="4.44140625" customWidth="1"/>
    <col min="12306" max="12306" width="5.109375" customWidth="1"/>
    <col min="12307" max="12307" width="8" customWidth="1"/>
    <col min="12308" max="12308" width="8.33203125" customWidth="1"/>
    <col min="12309" max="12309" width="9" customWidth="1"/>
    <col min="12310" max="12310" width="9.44140625" customWidth="1"/>
    <col min="12545" max="12545" width="2" customWidth="1"/>
    <col min="12546" max="12546" width="19.88671875" customWidth="1"/>
    <col min="12547" max="12547" width="5.6640625" customWidth="1"/>
    <col min="12549" max="12550" width="4.77734375" customWidth="1"/>
    <col min="12551" max="12551" width="4.88671875" customWidth="1"/>
    <col min="12552" max="12553" width="5.5546875" customWidth="1"/>
    <col min="12554" max="12554" width="6.88671875" customWidth="1"/>
    <col min="12555" max="12555" width="4.44140625" customWidth="1"/>
    <col min="12556" max="12556" width="5.109375" customWidth="1"/>
    <col min="12557" max="12557" width="5.21875" customWidth="1"/>
    <col min="12558" max="12558" width="5.6640625" customWidth="1"/>
    <col min="12559" max="12559" width="7.33203125" customWidth="1"/>
    <col min="12560" max="12560" width="5.6640625" customWidth="1"/>
    <col min="12561" max="12561" width="4.44140625" customWidth="1"/>
    <col min="12562" max="12562" width="5.109375" customWidth="1"/>
    <col min="12563" max="12563" width="8" customWidth="1"/>
    <col min="12564" max="12564" width="8.33203125" customWidth="1"/>
    <col min="12565" max="12565" width="9" customWidth="1"/>
    <col min="12566" max="12566" width="9.44140625" customWidth="1"/>
    <col min="12801" max="12801" width="2" customWidth="1"/>
    <col min="12802" max="12802" width="19.88671875" customWidth="1"/>
    <col min="12803" max="12803" width="5.6640625" customWidth="1"/>
    <col min="12805" max="12806" width="4.77734375" customWidth="1"/>
    <col min="12807" max="12807" width="4.88671875" customWidth="1"/>
    <col min="12808" max="12809" width="5.5546875" customWidth="1"/>
    <col min="12810" max="12810" width="6.88671875" customWidth="1"/>
    <col min="12811" max="12811" width="4.44140625" customWidth="1"/>
    <col min="12812" max="12812" width="5.109375" customWidth="1"/>
    <col min="12813" max="12813" width="5.21875" customWidth="1"/>
    <col min="12814" max="12814" width="5.6640625" customWidth="1"/>
    <col min="12815" max="12815" width="7.33203125" customWidth="1"/>
    <col min="12816" max="12816" width="5.6640625" customWidth="1"/>
    <col min="12817" max="12817" width="4.44140625" customWidth="1"/>
    <col min="12818" max="12818" width="5.109375" customWidth="1"/>
    <col min="12819" max="12819" width="8" customWidth="1"/>
    <col min="12820" max="12820" width="8.33203125" customWidth="1"/>
    <col min="12821" max="12821" width="9" customWidth="1"/>
    <col min="12822" max="12822" width="9.44140625" customWidth="1"/>
    <col min="13057" max="13057" width="2" customWidth="1"/>
    <col min="13058" max="13058" width="19.88671875" customWidth="1"/>
    <col min="13059" max="13059" width="5.6640625" customWidth="1"/>
    <col min="13061" max="13062" width="4.77734375" customWidth="1"/>
    <col min="13063" max="13063" width="4.88671875" customWidth="1"/>
    <col min="13064" max="13065" width="5.5546875" customWidth="1"/>
    <col min="13066" max="13066" width="6.88671875" customWidth="1"/>
    <col min="13067" max="13067" width="4.44140625" customWidth="1"/>
    <col min="13068" max="13068" width="5.109375" customWidth="1"/>
    <col min="13069" max="13069" width="5.21875" customWidth="1"/>
    <col min="13070" max="13070" width="5.6640625" customWidth="1"/>
    <col min="13071" max="13071" width="7.33203125" customWidth="1"/>
    <col min="13072" max="13072" width="5.6640625" customWidth="1"/>
    <col min="13073" max="13073" width="4.44140625" customWidth="1"/>
    <col min="13074" max="13074" width="5.109375" customWidth="1"/>
    <col min="13075" max="13075" width="8" customWidth="1"/>
    <col min="13076" max="13076" width="8.33203125" customWidth="1"/>
    <col min="13077" max="13077" width="9" customWidth="1"/>
    <col min="13078" max="13078" width="9.44140625" customWidth="1"/>
    <col min="13313" max="13313" width="2" customWidth="1"/>
    <col min="13314" max="13314" width="19.88671875" customWidth="1"/>
    <col min="13315" max="13315" width="5.6640625" customWidth="1"/>
    <col min="13317" max="13318" width="4.77734375" customWidth="1"/>
    <col min="13319" max="13319" width="4.88671875" customWidth="1"/>
    <col min="13320" max="13321" width="5.5546875" customWidth="1"/>
    <col min="13322" max="13322" width="6.88671875" customWidth="1"/>
    <col min="13323" max="13323" width="4.44140625" customWidth="1"/>
    <col min="13324" max="13324" width="5.109375" customWidth="1"/>
    <col min="13325" max="13325" width="5.21875" customWidth="1"/>
    <col min="13326" max="13326" width="5.6640625" customWidth="1"/>
    <col min="13327" max="13327" width="7.33203125" customWidth="1"/>
    <col min="13328" max="13328" width="5.6640625" customWidth="1"/>
    <col min="13329" max="13329" width="4.44140625" customWidth="1"/>
    <col min="13330" max="13330" width="5.109375" customWidth="1"/>
    <col min="13331" max="13331" width="8" customWidth="1"/>
    <col min="13332" max="13332" width="8.33203125" customWidth="1"/>
    <col min="13333" max="13333" width="9" customWidth="1"/>
    <col min="13334" max="13334" width="9.44140625" customWidth="1"/>
    <col min="13569" max="13569" width="2" customWidth="1"/>
    <col min="13570" max="13570" width="19.88671875" customWidth="1"/>
    <col min="13571" max="13571" width="5.6640625" customWidth="1"/>
    <col min="13573" max="13574" width="4.77734375" customWidth="1"/>
    <col min="13575" max="13575" width="4.88671875" customWidth="1"/>
    <col min="13576" max="13577" width="5.5546875" customWidth="1"/>
    <col min="13578" max="13578" width="6.88671875" customWidth="1"/>
    <col min="13579" max="13579" width="4.44140625" customWidth="1"/>
    <col min="13580" max="13580" width="5.109375" customWidth="1"/>
    <col min="13581" max="13581" width="5.21875" customWidth="1"/>
    <col min="13582" max="13582" width="5.6640625" customWidth="1"/>
    <col min="13583" max="13583" width="7.33203125" customWidth="1"/>
    <col min="13584" max="13584" width="5.6640625" customWidth="1"/>
    <col min="13585" max="13585" width="4.44140625" customWidth="1"/>
    <col min="13586" max="13586" width="5.109375" customWidth="1"/>
    <col min="13587" max="13587" width="8" customWidth="1"/>
    <col min="13588" max="13588" width="8.33203125" customWidth="1"/>
    <col min="13589" max="13589" width="9" customWidth="1"/>
    <col min="13590" max="13590" width="9.44140625" customWidth="1"/>
    <col min="13825" max="13825" width="2" customWidth="1"/>
    <col min="13826" max="13826" width="19.88671875" customWidth="1"/>
    <col min="13827" max="13827" width="5.6640625" customWidth="1"/>
    <col min="13829" max="13830" width="4.77734375" customWidth="1"/>
    <col min="13831" max="13831" width="4.88671875" customWidth="1"/>
    <col min="13832" max="13833" width="5.5546875" customWidth="1"/>
    <col min="13834" max="13834" width="6.88671875" customWidth="1"/>
    <col min="13835" max="13835" width="4.44140625" customWidth="1"/>
    <col min="13836" max="13836" width="5.109375" customWidth="1"/>
    <col min="13837" max="13837" width="5.21875" customWidth="1"/>
    <col min="13838" max="13838" width="5.6640625" customWidth="1"/>
    <col min="13839" max="13839" width="7.33203125" customWidth="1"/>
    <col min="13840" max="13840" width="5.6640625" customWidth="1"/>
    <col min="13841" max="13841" width="4.44140625" customWidth="1"/>
    <col min="13842" max="13842" width="5.109375" customWidth="1"/>
    <col min="13843" max="13843" width="8" customWidth="1"/>
    <col min="13844" max="13844" width="8.33203125" customWidth="1"/>
    <col min="13845" max="13845" width="9" customWidth="1"/>
    <col min="13846" max="13846" width="9.44140625" customWidth="1"/>
    <col min="14081" max="14081" width="2" customWidth="1"/>
    <col min="14082" max="14082" width="19.88671875" customWidth="1"/>
    <col min="14083" max="14083" width="5.6640625" customWidth="1"/>
    <col min="14085" max="14086" width="4.77734375" customWidth="1"/>
    <col min="14087" max="14087" width="4.88671875" customWidth="1"/>
    <col min="14088" max="14089" width="5.5546875" customWidth="1"/>
    <col min="14090" max="14090" width="6.88671875" customWidth="1"/>
    <col min="14091" max="14091" width="4.44140625" customWidth="1"/>
    <col min="14092" max="14092" width="5.109375" customWidth="1"/>
    <col min="14093" max="14093" width="5.21875" customWidth="1"/>
    <col min="14094" max="14094" width="5.6640625" customWidth="1"/>
    <col min="14095" max="14095" width="7.33203125" customWidth="1"/>
    <col min="14096" max="14096" width="5.6640625" customWidth="1"/>
    <col min="14097" max="14097" width="4.44140625" customWidth="1"/>
    <col min="14098" max="14098" width="5.109375" customWidth="1"/>
    <col min="14099" max="14099" width="8" customWidth="1"/>
    <col min="14100" max="14100" width="8.33203125" customWidth="1"/>
    <col min="14101" max="14101" width="9" customWidth="1"/>
    <col min="14102" max="14102" width="9.44140625" customWidth="1"/>
    <col min="14337" max="14337" width="2" customWidth="1"/>
    <col min="14338" max="14338" width="19.88671875" customWidth="1"/>
    <col min="14339" max="14339" width="5.6640625" customWidth="1"/>
    <col min="14341" max="14342" width="4.77734375" customWidth="1"/>
    <col min="14343" max="14343" width="4.88671875" customWidth="1"/>
    <col min="14344" max="14345" width="5.5546875" customWidth="1"/>
    <col min="14346" max="14346" width="6.88671875" customWidth="1"/>
    <col min="14347" max="14347" width="4.44140625" customWidth="1"/>
    <col min="14348" max="14348" width="5.109375" customWidth="1"/>
    <col min="14349" max="14349" width="5.21875" customWidth="1"/>
    <col min="14350" max="14350" width="5.6640625" customWidth="1"/>
    <col min="14351" max="14351" width="7.33203125" customWidth="1"/>
    <col min="14352" max="14352" width="5.6640625" customWidth="1"/>
    <col min="14353" max="14353" width="4.44140625" customWidth="1"/>
    <col min="14354" max="14354" width="5.109375" customWidth="1"/>
    <col min="14355" max="14355" width="8" customWidth="1"/>
    <col min="14356" max="14356" width="8.33203125" customWidth="1"/>
    <col min="14357" max="14357" width="9" customWidth="1"/>
    <col min="14358" max="14358" width="9.44140625" customWidth="1"/>
    <col min="14593" max="14593" width="2" customWidth="1"/>
    <col min="14594" max="14594" width="19.88671875" customWidth="1"/>
    <col min="14595" max="14595" width="5.6640625" customWidth="1"/>
    <col min="14597" max="14598" width="4.77734375" customWidth="1"/>
    <col min="14599" max="14599" width="4.88671875" customWidth="1"/>
    <col min="14600" max="14601" width="5.5546875" customWidth="1"/>
    <col min="14602" max="14602" width="6.88671875" customWidth="1"/>
    <col min="14603" max="14603" width="4.44140625" customWidth="1"/>
    <col min="14604" max="14604" width="5.109375" customWidth="1"/>
    <col min="14605" max="14605" width="5.21875" customWidth="1"/>
    <col min="14606" max="14606" width="5.6640625" customWidth="1"/>
    <col min="14607" max="14607" width="7.33203125" customWidth="1"/>
    <col min="14608" max="14608" width="5.6640625" customWidth="1"/>
    <col min="14609" max="14609" width="4.44140625" customWidth="1"/>
    <col min="14610" max="14610" width="5.109375" customWidth="1"/>
    <col min="14611" max="14611" width="8" customWidth="1"/>
    <col min="14612" max="14612" width="8.33203125" customWidth="1"/>
    <col min="14613" max="14613" width="9" customWidth="1"/>
    <col min="14614" max="14614" width="9.44140625" customWidth="1"/>
    <col min="14849" max="14849" width="2" customWidth="1"/>
    <col min="14850" max="14850" width="19.88671875" customWidth="1"/>
    <col min="14851" max="14851" width="5.6640625" customWidth="1"/>
    <col min="14853" max="14854" width="4.77734375" customWidth="1"/>
    <col min="14855" max="14855" width="4.88671875" customWidth="1"/>
    <col min="14856" max="14857" width="5.5546875" customWidth="1"/>
    <col min="14858" max="14858" width="6.88671875" customWidth="1"/>
    <col min="14859" max="14859" width="4.44140625" customWidth="1"/>
    <col min="14860" max="14860" width="5.109375" customWidth="1"/>
    <col min="14861" max="14861" width="5.21875" customWidth="1"/>
    <col min="14862" max="14862" width="5.6640625" customWidth="1"/>
    <col min="14863" max="14863" width="7.33203125" customWidth="1"/>
    <col min="14864" max="14864" width="5.6640625" customWidth="1"/>
    <col min="14865" max="14865" width="4.44140625" customWidth="1"/>
    <col min="14866" max="14866" width="5.109375" customWidth="1"/>
    <col min="14867" max="14867" width="8" customWidth="1"/>
    <col min="14868" max="14868" width="8.33203125" customWidth="1"/>
    <col min="14869" max="14869" width="9" customWidth="1"/>
    <col min="14870" max="14870" width="9.44140625" customWidth="1"/>
    <col min="15105" max="15105" width="2" customWidth="1"/>
    <col min="15106" max="15106" width="19.88671875" customWidth="1"/>
    <col min="15107" max="15107" width="5.6640625" customWidth="1"/>
    <col min="15109" max="15110" width="4.77734375" customWidth="1"/>
    <col min="15111" max="15111" width="4.88671875" customWidth="1"/>
    <col min="15112" max="15113" width="5.5546875" customWidth="1"/>
    <col min="15114" max="15114" width="6.88671875" customWidth="1"/>
    <col min="15115" max="15115" width="4.44140625" customWidth="1"/>
    <col min="15116" max="15116" width="5.109375" customWidth="1"/>
    <col min="15117" max="15117" width="5.21875" customWidth="1"/>
    <col min="15118" max="15118" width="5.6640625" customWidth="1"/>
    <col min="15119" max="15119" width="7.33203125" customWidth="1"/>
    <col min="15120" max="15120" width="5.6640625" customWidth="1"/>
    <col min="15121" max="15121" width="4.44140625" customWidth="1"/>
    <col min="15122" max="15122" width="5.109375" customWidth="1"/>
    <col min="15123" max="15123" width="8" customWidth="1"/>
    <col min="15124" max="15124" width="8.33203125" customWidth="1"/>
    <col min="15125" max="15125" width="9" customWidth="1"/>
    <col min="15126" max="15126" width="9.44140625" customWidth="1"/>
    <col min="15361" max="15361" width="2" customWidth="1"/>
    <col min="15362" max="15362" width="19.88671875" customWidth="1"/>
    <col min="15363" max="15363" width="5.6640625" customWidth="1"/>
    <col min="15365" max="15366" width="4.77734375" customWidth="1"/>
    <col min="15367" max="15367" width="4.88671875" customWidth="1"/>
    <col min="15368" max="15369" width="5.5546875" customWidth="1"/>
    <col min="15370" max="15370" width="6.88671875" customWidth="1"/>
    <col min="15371" max="15371" width="4.44140625" customWidth="1"/>
    <col min="15372" max="15372" width="5.109375" customWidth="1"/>
    <col min="15373" max="15373" width="5.21875" customWidth="1"/>
    <col min="15374" max="15374" width="5.6640625" customWidth="1"/>
    <col min="15375" max="15375" width="7.33203125" customWidth="1"/>
    <col min="15376" max="15376" width="5.6640625" customWidth="1"/>
    <col min="15377" max="15377" width="4.44140625" customWidth="1"/>
    <col min="15378" max="15378" width="5.109375" customWidth="1"/>
    <col min="15379" max="15379" width="8" customWidth="1"/>
    <col min="15380" max="15380" width="8.33203125" customWidth="1"/>
    <col min="15381" max="15381" width="9" customWidth="1"/>
    <col min="15382" max="15382" width="9.44140625" customWidth="1"/>
    <col min="15617" max="15617" width="2" customWidth="1"/>
    <col min="15618" max="15618" width="19.88671875" customWidth="1"/>
    <col min="15619" max="15619" width="5.6640625" customWidth="1"/>
    <col min="15621" max="15622" width="4.77734375" customWidth="1"/>
    <col min="15623" max="15623" width="4.88671875" customWidth="1"/>
    <col min="15624" max="15625" width="5.5546875" customWidth="1"/>
    <col min="15626" max="15626" width="6.88671875" customWidth="1"/>
    <col min="15627" max="15627" width="4.44140625" customWidth="1"/>
    <col min="15628" max="15628" width="5.109375" customWidth="1"/>
    <col min="15629" max="15629" width="5.21875" customWidth="1"/>
    <col min="15630" max="15630" width="5.6640625" customWidth="1"/>
    <col min="15631" max="15631" width="7.33203125" customWidth="1"/>
    <col min="15632" max="15632" width="5.6640625" customWidth="1"/>
    <col min="15633" max="15633" width="4.44140625" customWidth="1"/>
    <col min="15634" max="15634" width="5.109375" customWidth="1"/>
    <col min="15635" max="15635" width="8" customWidth="1"/>
    <col min="15636" max="15636" width="8.33203125" customWidth="1"/>
    <col min="15637" max="15637" width="9" customWidth="1"/>
    <col min="15638" max="15638" width="9.44140625" customWidth="1"/>
    <col min="15873" max="15873" width="2" customWidth="1"/>
    <col min="15874" max="15874" width="19.88671875" customWidth="1"/>
    <col min="15875" max="15875" width="5.6640625" customWidth="1"/>
    <col min="15877" max="15878" width="4.77734375" customWidth="1"/>
    <col min="15879" max="15879" width="4.88671875" customWidth="1"/>
    <col min="15880" max="15881" width="5.5546875" customWidth="1"/>
    <col min="15882" max="15882" width="6.88671875" customWidth="1"/>
    <col min="15883" max="15883" width="4.44140625" customWidth="1"/>
    <col min="15884" max="15884" width="5.109375" customWidth="1"/>
    <col min="15885" max="15885" width="5.21875" customWidth="1"/>
    <col min="15886" max="15886" width="5.6640625" customWidth="1"/>
    <col min="15887" max="15887" width="7.33203125" customWidth="1"/>
    <col min="15888" max="15888" width="5.6640625" customWidth="1"/>
    <col min="15889" max="15889" width="4.44140625" customWidth="1"/>
    <col min="15890" max="15890" width="5.109375" customWidth="1"/>
    <col min="15891" max="15891" width="8" customWidth="1"/>
    <col min="15892" max="15892" width="8.33203125" customWidth="1"/>
    <col min="15893" max="15893" width="9" customWidth="1"/>
    <col min="15894" max="15894" width="9.44140625" customWidth="1"/>
    <col min="16129" max="16129" width="2" customWidth="1"/>
    <col min="16130" max="16130" width="19.88671875" customWidth="1"/>
    <col min="16131" max="16131" width="5.6640625" customWidth="1"/>
    <col min="16133" max="16134" width="4.77734375" customWidth="1"/>
    <col min="16135" max="16135" width="4.88671875" customWidth="1"/>
    <col min="16136" max="16137" width="5.5546875" customWidth="1"/>
    <col min="16138" max="16138" width="6.88671875" customWidth="1"/>
    <col min="16139" max="16139" width="4.44140625" customWidth="1"/>
    <col min="16140" max="16140" width="5.109375" customWidth="1"/>
    <col min="16141" max="16141" width="5.21875" customWidth="1"/>
    <col min="16142" max="16142" width="5.6640625" customWidth="1"/>
    <col min="16143" max="16143" width="7.33203125" customWidth="1"/>
    <col min="16144" max="16144" width="5.6640625" customWidth="1"/>
    <col min="16145" max="16145" width="4.44140625" customWidth="1"/>
    <col min="16146" max="16146" width="5.109375" customWidth="1"/>
    <col min="16147" max="16147" width="8" customWidth="1"/>
    <col min="16148" max="16148" width="8.33203125" customWidth="1"/>
    <col min="16149" max="16149" width="9" customWidth="1"/>
    <col min="16150" max="16150" width="9.44140625" customWidth="1"/>
  </cols>
  <sheetData>
    <row r="1" spans="1:23" ht="15.6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3" ht="15.6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11.4" customHeight="1" x14ac:dyDescent="0.25">
      <c r="B3" s="4" t="s">
        <v>2</v>
      </c>
    </row>
    <row r="4" spans="1:23" ht="12.75" customHeight="1" x14ac:dyDescent="0.25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10"/>
      <c r="G4" s="10"/>
      <c r="H4" s="10"/>
      <c r="I4" s="10"/>
      <c r="J4" s="10"/>
      <c r="K4" s="10"/>
      <c r="L4" s="10"/>
      <c r="M4" s="11"/>
      <c r="N4" s="12" t="s">
        <v>8</v>
      </c>
      <c r="O4" s="13"/>
      <c r="P4" s="13"/>
      <c r="Q4" s="13"/>
      <c r="R4" s="14"/>
      <c r="S4" s="15"/>
      <c r="T4" s="16" t="s">
        <v>9</v>
      </c>
      <c r="U4" s="17" t="s">
        <v>10</v>
      </c>
      <c r="V4" s="18" t="s">
        <v>10</v>
      </c>
      <c r="W4" s="19"/>
    </row>
    <row r="5" spans="1:23" ht="12.75" customHeight="1" x14ac:dyDescent="0.25">
      <c r="A5" s="20"/>
      <c r="B5" s="21" t="s">
        <v>11</v>
      </c>
      <c r="C5" s="22"/>
      <c r="D5" s="23"/>
      <c r="E5" s="24" t="s">
        <v>12</v>
      </c>
      <c r="F5" s="25" t="s">
        <v>13</v>
      </c>
      <c r="G5" s="23" t="s">
        <v>14</v>
      </c>
      <c r="H5" s="23" t="s">
        <v>15</v>
      </c>
      <c r="I5" s="23" t="s">
        <v>16</v>
      </c>
      <c r="J5" s="23" t="s">
        <v>17</v>
      </c>
      <c r="K5" s="23" t="s">
        <v>18</v>
      </c>
      <c r="L5" s="23" t="s">
        <v>19</v>
      </c>
      <c r="M5" s="8" t="s">
        <v>20</v>
      </c>
      <c r="N5" s="8" t="s">
        <v>21</v>
      </c>
      <c r="O5" s="8" t="s">
        <v>22</v>
      </c>
      <c r="P5" s="8" t="s">
        <v>23</v>
      </c>
      <c r="Q5" s="8" t="s">
        <v>24</v>
      </c>
      <c r="R5" s="8" t="s">
        <v>25</v>
      </c>
      <c r="S5" s="26" t="s">
        <v>26</v>
      </c>
      <c r="T5" s="27" t="s">
        <v>27</v>
      </c>
      <c r="U5" s="21" t="s">
        <v>28</v>
      </c>
      <c r="V5" s="28" t="s">
        <v>28</v>
      </c>
      <c r="W5" s="19"/>
    </row>
    <row r="6" spans="1:23" x14ac:dyDescent="0.25">
      <c r="A6" s="20"/>
      <c r="B6" s="29"/>
      <c r="C6" s="22"/>
      <c r="D6" s="23"/>
      <c r="E6" s="24"/>
      <c r="F6" s="30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31"/>
      <c r="T6" s="27" t="s">
        <v>29</v>
      </c>
      <c r="U6" s="21" t="s">
        <v>30</v>
      </c>
      <c r="V6" s="28" t="s">
        <v>30</v>
      </c>
      <c r="W6" s="19"/>
    </row>
    <row r="7" spans="1:23" ht="34.200000000000003" customHeight="1" x14ac:dyDescent="0.25">
      <c r="A7" s="32"/>
      <c r="B7" s="33"/>
      <c r="C7" s="34"/>
      <c r="D7" s="35"/>
      <c r="E7" s="36"/>
      <c r="F7" s="37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8"/>
      <c r="T7" s="39"/>
      <c r="U7" s="40" t="s">
        <v>31</v>
      </c>
      <c r="V7" s="41" t="s">
        <v>32</v>
      </c>
      <c r="W7" s="19"/>
    </row>
    <row r="8" spans="1:23" s="43" customFormat="1" ht="9.6" customHeight="1" x14ac:dyDescent="0.2">
      <c r="A8" s="42">
        <v>1</v>
      </c>
      <c r="B8" s="42">
        <v>2</v>
      </c>
      <c r="C8" s="42">
        <v>3</v>
      </c>
      <c r="D8" s="42">
        <v>5</v>
      </c>
      <c r="E8" s="42"/>
      <c r="F8" s="42"/>
      <c r="G8" s="42">
        <v>6</v>
      </c>
      <c r="H8" s="42">
        <v>7</v>
      </c>
      <c r="I8" s="42">
        <v>8</v>
      </c>
      <c r="J8" s="42">
        <v>9</v>
      </c>
      <c r="K8" s="42">
        <v>10</v>
      </c>
      <c r="L8" s="42">
        <v>11</v>
      </c>
      <c r="M8" s="42">
        <v>12</v>
      </c>
      <c r="N8" s="42">
        <v>13</v>
      </c>
      <c r="O8" s="42">
        <v>14</v>
      </c>
      <c r="P8" s="42">
        <v>15</v>
      </c>
      <c r="Q8" s="42">
        <v>16</v>
      </c>
      <c r="R8" s="42">
        <v>17</v>
      </c>
      <c r="S8" s="42">
        <v>18</v>
      </c>
      <c r="T8" s="42">
        <v>19</v>
      </c>
      <c r="U8" s="42">
        <v>20</v>
      </c>
      <c r="V8" s="42">
        <v>21</v>
      </c>
    </row>
    <row r="9" spans="1:23" ht="12.6" customHeight="1" x14ac:dyDescent="0.25">
      <c r="A9" s="44" t="s">
        <v>33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6"/>
    </row>
    <row r="10" spans="1:23" ht="11.4" customHeight="1" x14ac:dyDescent="0.25">
      <c r="A10" s="47">
        <v>1</v>
      </c>
      <c r="B10" s="48" t="s">
        <v>34</v>
      </c>
      <c r="C10" s="48">
        <f>[1]Лист3!C10</f>
        <v>6</v>
      </c>
      <c r="D10" s="49">
        <f>[1]Лист3!G10</f>
        <v>88908.25</v>
      </c>
      <c r="E10" s="50">
        <f>[1]Лист3!H10</f>
        <v>7732</v>
      </c>
      <c r="F10" s="50"/>
      <c r="G10" s="48">
        <f>[1]Лист3!M10</f>
        <v>2938</v>
      </c>
      <c r="H10" s="48"/>
      <c r="I10" s="48"/>
      <c r="J10" s="48">
        <f>[1]Лист3!P10</f>
        <v>23001</v>
      </c>
      <c r="K10" s="48"/>
      <c r="L10" s="48"/>
      <c r="M10" s="48"/>
      <c r="N10" s="48">
        <f>[1]Лист3!Q10+[1]Лист3!R10</f>
        <v>29341</v>
      </c>
      <c r="O10" s="48">
        <f>[1]Лист3!S10+[1]Лист3!T10</f>
        <v>20760</v>
      </c>
      <c r="P10" s="48"/>
      <c r="Q10" s="48"/>
      <c r="R10" s="48"/>
      <c r="S10" s="48"/>
      <c r="T10" s="50">
        <f t="shared" ref="T10:T17" si="0">SUM(E10:S10)</f>
        <v>83772</v>
      </c>
      <c r="U10" s="49">
        <f t="shared" ref="U10:U17" si="1">T10+D10</f>
        <v>172680.25</v>
      </c>
      <c r="V10" s="49">
        <f>U10*3</f>
        <v>518040.75</v>
      </c>
    </row>
    <row r="11" spans="1:23" ht="11.4" customHeight="1" x14ac:dyDescent="0.25">
      <c r="A11" s="47">
        <v>2</v>
      </c>
      <c r="B11" s="48" t="s">
        <v>35</v>
      </c>
      <c r="C11" s="48">
        <f>[1]Лист3!C11</f>
        <v>16</v>
      </c>
      <c r="D11" s="49">
        <f>[1]Лист3!G11</f>
        <v>213004.16</v>
      </c>
      <c r="E11" s="49"/>
      <c r="F11" s="49"/>
      <c r="G11" s="48">
        <f>[1]Лист3!M11</f>
        <v>8193</v>
      </c>
      <c r="H11" s="48"/>
      <c r="I11" s="48"/>
      <c r="J11" s="48">
        <f>[1]Лист3!P11</f>
        <v>54619</v>
      </c>
      <c r="K11" s="48"/>
      <c r="L11" s="48"/>
      <c r="M11" s="48"/>
      <c r="N11" s="48">
        <f>[1]Лист3!Q11+[1]Лист3!R11</f>
        <v>57655</v>
      </c>
      <c r="O11" s="48">
        <f>[1]Лист3!S11+[1]Лист3!T11</f>
        <v>41510</v>
      </c>
      <c r="P11" s="48"/>
      <c r="Q11" s="48"/>
      <c r="R11" s="48"/>
      <c r="S11" s="48"/>
      <c r="T11" s="50">
        <f t="shared" si="0"/>
        <v>161977</v>
      </c>
      <c r="U11" s="49">
        <f t="shared" si="1"/>
        <v>374981.16000000003</v>
      </c>
      <c r="V11" s="49">
        <f t="shared" ref="V11:V17" si="2">U11*3</f>
        <v>1124943.48</v>
      </c>
    </row>
    <row r="12" spans="1:23" ht="11.4" customHeight="1" x14ac:dyDescent="0.25">
      <c r="A12" s="47">
        <v>3</v>
      </c>
      <c r="B12" s="48" t="s">
        <v>36</v>
      </c>
      <c r="C12" s="51">
        <f>[1]Лист3!C12</f>
        <v>851.2</v>
      </c>
      <c r="D12" s="49">
        <f>'[1]ХПИ з1.10.24'!G35</f>
        <v>10073540.74</v>
      </c>
      <c r="E12" s="49"/>
      <c r="F12" s="49"/>
      <c r="G12" s="50">
        <f>[1]Лист3!M12</f>
        <v>14201</v>
      </c>
      <c r="H12" s="48"/>
      <c r="I12" s="48"/>
      <c r="J12" s="50">
        <f>[1]Лист3!P12</f>
        <v>2419792</v>
      </c>
      <c r="K12" s="48"/>
      <c r="L12" s="48">
        <f>'[1]ХПИ з1.10.24'!N35</f>
        <v>22323</v>
      </c>
      <c r="M12" s="48"/>
      <c r="N12" s="50">
        <f>'[1]ХПИ з1.10.24'!Q35+'[1]ХПИ з1.10.24'!R35</f>
        <v>1964379</v>
      </c>
      <c r="O12" s="50">
        <f>'[1]ХПИ з1.10.24'!S35+'[1]ХПИ з1.10.24'!T35</f>
        <v>1460048</v>
      </c>
      <c r="P12" s="48"/>
      <c r="Q12" s="48">
        <f>'[1]ХПИ з1.10.24'!V35</f>
        <v>59939</v>
      </c>
      <c r="R12" s="48"/>
      <c r="S12" s="48"/>
      <c r="T12" s="49">
        <f t="shared" si="0"/>
        <v>5940682</v>
      </c>
      <c r="U12" s="49">
        <f t="shared" si="1"/>
        <v>16014222.74</v>
      </c>
      <c r="V12" s="49">
        <f t="shared" si="2"/>
        <v>48042668.219999999</v>
      </c>
    </row>
    <row r="13" spans="1:23" ht="11.4" customHeight="1" x14ac:dyDescent="0.25">
      <c r="A13" s="47">
        <v>4</v>
      </c>
      <c r="B13" s="48" t="s">
        <v>37</v>
      </c>
      <c r="C13" s="48">
        <f>[1]Лист3!C13</f>
        <v>2</v>
      </c>
      <c r="D13" s="49">
        <f>[1]Лист3!G13</f>
        <v>17412.57</v>
      </c>
      <c r="E13" s="49"/>
      <c r="F13" s="49"/>
      <c r="G13" s="48"/>
      <c r="H13" s="48"/>
      <c r="I13" s="48"/>
      <c r="J13" s="49">
        <f>[1]Лист3!P13</f>
        <v>5225</v>
      </c>
      <c r="K13" s="48"/>
      <c r="L13" s="48"/>
      <c r="M13" s="48"/>
      <c r="N13" s="49">
        <f>[1]Лист3!R13</f>
        <v>4354</v>
      </c>
      <c r="O13" s="49">
        <f>[1]Лист3!S13+[1]Лист3!T13</f>
        <v>2613</v>
      </c>
      <c r="P13" s="48"/>
      <c r="Q13" s="48"/>
      <c r="R13" s="48"/>
      <c r="S13" s="48"/>
      <c r="T13" s="50">
        <f t="shared" si="0"/>
        <v>12192</v>
      </c>
      <c r="U13" s="49">
        <f t="shared" si="1"/>
        <v>29604.57</v>
      </c>
      <c r="V13" s="49">
        <f t="shared" si="2"/>
        <v>88813.709999999992</v>
      </c>
    </row>
    <row r="14" spans="1:23" ht="11.4" customHeight="1" x14ac:dyDescent="0.25">
      <c r="A14" s="47">
        <v>5</v>
      </c>
      <c r="B14" s="52" t="s">
        <v>38</v>
      </c>
      <c r="C14" s="49">
        <f>[1]Лист3!C5</f>
        <v>189.25</v>
      </c>
      <c r="D14" s="49">
        <f>[1]Лист3!G5</f>
        <v>1343033.53</v>
      </c>
      <c r="E14" s="49"/>
      <c r="F14" s="49"/>
      <c r="G14" s="49"/>
      <c r="H14" s="50">
        <f>[1]Лист3!K5</f>
        <v>268621</v>
      </c>
      <c r="I14" s="49"/>
      <c r="J14" s="50">
        <f>[1]Лист3!P5</f>
        <v>363696</v>
      </c>
      <c r="K14" s="48"/>
      <c r="L14" s="48"/>
      <c r="M14" s="48"/>
      <c r="N14" s="49">
        <f>[1]Лист3!R5</f>
        <v>0</v>
      </c>
      <c r="O14" s="49">
        <f>[1]Лист3!T5+[1]Лист3!S5</f>
        <v>17475</v>
      </c>
      <c r="P14" s="48"/>
      <c r="Q14" s="48"/>
      <c r="R14" s="48"/>
      <c r="S14" s="48"/>
      <c r="T14" s="50">
        <f t="shared" si="0"/>
        <v>649792</v>
      </c>
      <c r="U14" s="49">
        <f t="shared" si="1"/>
        <v>1992825.53</v>
      </c>
      <c r="V14" s="49">
        <f t="shared" si="2"/>
        <v>5978476.5899999999</v>
      </c>
    </row>
    <row r="15" spans="1:23" ht="11.4" customHeight="1" x14ac:dyDescent="0.25">
      <c r="A15" s="47">
        <v>6</v>
      </c>
      <c r="B15" s="52" t="s">
        <v>39</v>
      </c>
      <c r="C15" s="49">
        <f>[1]Лист3!C7</f>
        <v>806.5</v>
      </c>
      <c r="D15" s="49">
        <f>[1]Лист3!G7</f>
        <v>4282461</v>
      </c>
      <c r="E15" s="49"/>
      <c r="F15" s="49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>
        <f>[1]Лист3!X7</f>
        <v>2182044</v>
      </c>
      <c r="T15" s="49">
        <f t="shared" si="0"/>
        <v>2182044</v>
      </c>
      <c r="U15" s="49">
        <f t="shared" si="1"/>
        <v>6464505</v>
      </c>
      <c r="V15" s="49">
        <f t="shared" si="2"/>
        <v>19393515</v>
      </c>
    </row>
    <row r="16" spans="1:23" ht="11.4" customHeight="1" x14ac:dyDescent="0.25">
      <c r="A16" s="47">
        <v>7</v>
      </c>
      <c r="B16" s="52" t="s">
        <v>40</v>
      </c>
      <c r="C16" s="49">
        <f>[1]Лист3!C6</f>
        <v>59.25</v>
      </c>
      <c r="D16" s="49">
        <f>[1]Лист3!G6</f>
        <v>389473.75</v>
      </c>
      <c r="E16" s="49"/>
      <c r="F16" s="49"/>
      <c r="G16" s="48">
        <f>[1]Лист3!M6</f>
        <v>1451</v>
      </c>
      <c r="H16" s="48"/>
      <c r="I16" s="50">
        <f>[1]Лист3!J6</f>
        <v>194740</v>
      </c>
      <c r="J16" s="50">
        <f>[1]Лист3!P6</f>
        <v>82178</v>
      </c>
      <c r="K16" s="48"/>
      <c r="L16" s="48"/>
      <c r="M16" s="48"/>
      <c r="N16" s="50">
        <f>[1]Лист3!R6</f>
        <v>2061</v>
      </c>
      <c r="O16" s="50">
        <f>[1]Лист3!T6</f>
        <v>1237</v>
      </c>
      <c r="P16" s="48"/>
      <c r="Q16" s="48"/>
      <c r="R16" s="48"/>
      <c r="S16" s="49"/>
      <c r="T16" s="49">
        <f t="shared" si="0"/>
        <v>281667</v>
      </c>
      <c r="U16" s="49">
        <f t="shared" si="1"/>
        <v>671140.75</v>
      </c>
      <c r="V16" s="49">
        <f t="shared" si="2"/>
        <v>2013422.25</v>
      </c>
    </row>
    <row r="17" spans="1:22" ht="11.4" customHeight="1" x14ac:dyDescent="0.25">
      <c r="A17" s="47">
        <v>8</v>
      </c>
      <c r="B17" s="53" t="s">
        <v>41</v>
      </c>
      <c r="C17" s="48">
        <f>[1]Лист3!C8</f>
        <v>641</v>
      </c>
      <c r="D17" s="49">
        <f>[1]Лист3!G8</f>
        <v>2297213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>
        <f>[1]Лист3!U8</f>
        <v>46673</v>
      </c>
      <c r="Q17" s="48"/>
      <c r="R17" s="50">
        <f>[1]Лист3!W8</f>
        <v>0</v>
      </c>
      <c r="S17" s="49">
        <f>[1]Лист3!X8</f>
        <v>2784114</v>
      </c>
      <c r="T17" s="49">
        <f t="shared" si="0"/>
        <v>2830787</v>
      </c>
      <c r="U17" s="49">
        <f t="shared" si="1"/>
        <v>5128000</v>
      </c>
      <c r="V17" s="49">
        <f t="shared" si="2"/>
        <v>15384000</v>
      </c>
    </row>
    <row r="18" spans="1:22" ht="22.2" customHeight="1" x14ac:dyDescent="0.25">
      <c r="A18" s="48"/>
      <c r="B18" s="54" t="s">
        <v>42</v>
      </c>
      <c r="C18" s="51">
        <f>SUM(C10:C17)</f>
        <v>2571.1999999999998</v>
      </c>
      <c r="D18" s="49">
        <f t="shared" ref="D18:T18" si="3">SUM(D10:D17)</f>
        <v>18705047</v>
      </c>
      <c r="E18" s="50">
        <f t="shared" si="3"/>
        <v>7732</v>
      </c>
      <c r="F18" s="50">
        <f t="shared" si="3"/>
        <v>0</v>
      </c>
      <c r="G18" s="50">
        <f t="shared" si="3"/>
        <v>26783</v>
      </c>
      <c r="H18" s="50">
        <f t="shared" si="3"/>
        <v>268621</v>
      </c>
      <c r="I18" s="50">
        <f t="shared" si="3"/>
        <v>194740</v>
      </c>
      <c r="J18" s="55">
        <f t="shared" si="3"/>
        <v>2948511</v>
      </c>
      <c r="K18" s="50">
        <f t="shared" si="3"/>
        <v>0</v>
      </c>
      <c r="L18" s="50">
        <f t="shared" si="3"/>
        <v>22323</v>
      </c>
      <c r="M18" s="50">
        <f t="shared" si="3"/>
        <v>0</v>
      </c>
      <c r="N18" s="50">
        <f t="shared" si="3"/>
        <v>2057790</v>
      </c>
      <c r="O18" s="50">
        <f t="shared" si="3"/>
        <v>1543643</v>
      </c>
      <c r="P18" s="50">
        <f t="shared" si="3"/>
        <v>46673</v>
      </c>
      <c r="Q18" s="50">
        <f t="shared" si="3"/>
        <v>59939</v>
      </c>
      <c r="R18" s="50">
        <f t="shared" si="3"/>
        <v>0</v>
      </c>
      <c r="S18" s="49">
        <f t="shared" si="3"/>
        <v>4966158</v>
      </c>
      <c r="T18" s="49">
        <f t="shared" si="3"/>
        <v>12142913</v>
      </c>
      <c r="U18" s="49">
        <f>SUM(U10:U17)</f>
        <v>30847960</v>
      </c>
      <c r="V18" s="49">
        <f>SUM(V10:V17)</f>
        <v>92543880</v>
      </c>
    </row>
    <row r="19" spans="1:22" ht="17.399999999999999" customHeight="1" x14ac:dyDescent="0.25">
      <c r="A19" s="48"/>
      <c r="B19" s="56" t="s">
        <v>43</v>
      </c>
      <c r="C19" s="51"/>
      <c r="D19" s="49"/>
      <c r="E19" s="50"/>
      <c r="F19" s="50"/>
      <c r="G19" s="50"/>
      <c r="H19" s="50"/>
      <c r="I19" s="50"/>
      <c r="J19" s="55"/>
      <c r="K19" s="50"/>
      <c r="L19" s="50"/>
      <c r="M19" s="50"/>
      <c r="N19" s="50"/>
      <c r="O19" s="50"/>
      <c r="P19" s="50"/>
      <c r="Q19" s="50"/>
      <c r="R19" s="50"/>
      <c r="S19" s="49"/>
      <c r="T19" s="49"/>
      <c r="U19" s="49"/>
      <c r="V19" s="49">
        <f>'[1]ХПИ з1.10.24'!AA379</f>
        <v>292490580</v>
      </c>
    </row>
    <row r="20" spans="1:22" ht="19.8" customHeight="1" x14ac:dyDescent="0.25">
      <c r="A20" s="48"/>
      <c r="B20" s="57" t="s">
        <v>44</v>
      </c>
      <c r="C20" s="58">
        <f>C18</f>
        <v>2571.1999999999998</v>
      </c>
      <c r="D20" s="59">
        <f>D18</f>
        <v>18705047</v>
      </c>
      <c r="E20" s="60">
        <f>E18</f>
        <v>7732</v>
      </c>
      <c r="F20" s="60">
        <f>F18</f>
        <v>0</v>
      </c>
      <c r="G20" s="60">
        <f t="shared" ref="G20:U20" si="4">G18</f>
        <v>26783</v>
      </c>
      <c r="H20" s="60">
        <f t="shared" si="4"/>
        <v>268621</v>
      </c>
      <c r="I20" s="60">
        <f t="shared" si="4"/>
        <v>194740</v>
      </c>
      <c r="J20" s="60">
        <f t="shared" si="4"/>
        <v>2948511</v>
      </c>
      <c r="K20" s="60">
        <f t="shared" si="4"/>
        <v>0</v>
      </c>
      <c r="L20" s="60">
        <f t="shared" si="4"/>
        <v>22323</v>
      </c>
      <c r="M20" s="60">
        <f t="shared" si="4"/>
        <v>0</v>
      </c>
      <c r="N20" s="60">
        <f t="shared" si="4"/>
        <v>2057790</v>
      </c>
      <c r="O20" s="60">
        <f t="shared" si="4"/>
        <v>1543643</v>
      </c>
      <c r="P20" s="60">
        <f t="shared" si="4"/>
        <v>46673</v>
      </c>
      <c r="Q20" s="60">
        <f t="shared" si="4"/>
        <v>59939</v>
      </c>
      <c r="R20" s="60">
        <f t="shared" si="4"/>
        <v>0</v>
      </c>
      <c r="S20" s="59">
        <f t="shared" si="4"/>
        <v>4966158</v>
      </c>
      <c r="T20" s="59">
        <f t="shared" si="4"/>
        <v>12142913</v>
      </c>
      <c r="U20" s="59">
        <f t="shared" si="4"/>
        <v>30847960</v>
      </c>
      <c r="V20" s="59">
        <f>V18+V19</f>
        <v>385034460</v>
      </c>
    </row>
    <row r="21" spans="1:22" s="64" customFormat="1" ht="13.2" customHeight="1" x14ac:dyDescent="0.25">
      <c r="A21" s="61" t="s">
        <v>45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3"/>
    </row>
    <row r="22" spans="1:22" s="64" customFormat="1" ht="13.5" customHeight="1" x14ac:dyDescent="0.25">
      <c r="A22" s="47">
        <v>1</v>
      </c>
      <c r="B22" s="48" t="s">
        <v>34</v>
      </c>
      <c r="C22" s="48">
        <f>[1]Лист3!C42</f>
        <v>1</v>
      </c>
      <c r="D22" s="49">
        <f>[1]Лист3!G42</f>
        <v>14689.19</v>
      </c>
      <c r="E22" s="50">
        <f>[1]Лист3!H42</f>
        <v>15463</v>
      </c>
      <c r="F22" s="50"/>
      <c r="G22" s="48">
        <f>[1]Лист3!M42</f>
        <v>0</v>
      </c>
      <c r="H22" s="48"/>
      <c r="I22" s="48"/>
      <c r="J22" s="48">
        <f>[1]Лист3!P42</f>
        <v>4407</v>
      </c>
      <c r="K22" s="48">
        <f>[1]Лист3!L42</f>
        <v>4524</v>
      </c>
      <c r="L22" s="48"/>
      <c r="M22" s="48"/>
      <c r="N22" s="48">
        <f>[1]Лист3!Q42+[1]Лист3!R42</f>
        <v>4848</v>
      </c>
      <c r="O22" s="48">
        <f>[1]Лист3!S42+[1]Лист3!T42</f>
        <v>3673</v>
      </c>
      <c r="P22" s="48"/>
      <c r="Q22" s="48"/>
      <c r="R22" s="48"/>
      <c r="S22" s="48"/>
      <c r="T22" s="49">
        <f t="shared" ref="T22:T29" si="5">SUM(E22:S22)</f>
        <v>32915</v>
      </c>
      <c r="U22" s="49">
        <f t="shared" ref="U22:U29" si="6">T22+D22</f>
        <v>47604.19</v>
      </c>
      <c r="V22" s="49">
        <f>U22*3</f>
        <v>142812.57</v>
      </c>
    </row>
    <row r="23" spans="1:22" s="64" customFormat="1" ht="12" customHeight="1" x14ac:dyDescent="0.25">
      <c r="A23" s="47">
        <v>2</v>
      </c>
      <c r="B23" s="48" t="s">
        <v>35</v>
      </c>
      <c r="C23" s="48">
        <f>[1]Лист3!C43+1</f>
        <v>3</v>
      </c>
      <c r="D23" s="49">
        <f>[1]Лист3!G43+13483.43</f>
        <v>40108.949999999997</v>
      </c>
      <c r="E23" s="49"/>
      <c r="F23" s="49"/>
      <c r="G23" s="48">
        <f>[1]Лист3!M43</f>
        <v>0</v>
      </c>
      <c r="H23" s="48"/>
      <c r="I23" s="48"/>
      <c r="J23" s="48">
        <f>[1]Лист3!P43+1997</f>
        <v>7392</v>
      </c>
      <c r="K23" s="48">
        <f>[1]Лист3!L43</f>
        <v>4097</v>
      </c>
      <c r="L23" s="48"/>
      <c r="M23" s="48"/>
      <c r="N23" s="48">
        <f>[1]Лист3!Q43+[1]Лист3!R43</f>
        <v>7749</v>
      </c>
      <c r="O23" s="48">
        <f>[1]Лист3!S43+[1]Лист3!T43+1536</f>
        <v>6896</v>
      </c>
      <c r="P23" s="48"/>
      <c r="Q23" s="48"/>
      <c r="R23" s="48"/>
      <c r="S23" s="48"/>
      <c r="T23" s="49">
        <f t="shared" si="5"/>
        <v>26134</v>
      </c>
      <c r="U23" s="49">
        <f t="shared" si="6"/>
        <v>66242.95</v>
      </c>
      <c r="V23" s="49">
        <f>U23*3+0.71</f>
        <v>198729.55999999997</v>
      </c>
    </row>
    <row r="24" spans="1:22" s="64" customFormat="1" ht="10.5" customHeight="1" x14ac:dyDescent="0.25">
      <c r="A24" s="47">
        <v>3</v>
      </c>
      <c r="B24" s="48" t="s">
        <v>36</v>
      </c>
      <c r="C24" s="49">
        <f>'[1]ХПИ з1.10.24'!C401</f>
        <v>404</v>
      </c>
      <c r="D24" s="49">
        <f>'[1]ХПИ з1.10.24'!G401</f>
        <v>4637525.2549999999</v>
      </c>
      <c r="E24" s="49"/>
      <c r="F24" s="49"/>
      <c r="G24" s="50">
        <f>'[1]ХПИ з1.10.24'!M401</f>
        <v>3873</v>
      </c>
      <c r="H24" s="50"/>
      <c r="I24" s="50"/>
      <c r="J24" s="50">
        <f>'[1]ХПИ з1.10.24'!P401</f>
        <v>705611</v>
      </c>
      <c r="K24" s="50">
        <f>'[1]ХПИ з1.10.24'!L401</f>
        <v>7892</v>
      </c>
      <c r="L24" s="50">
        <f>'[1]ХПИ з1.10.24'!N401</f>
        <v>7980</v>
      </c>
      <c r="M24" s="50">
        <f>'[1]ХПИ з1.10.24'!O401</f>
        <v>291024</v>
      </c>
      <c r="N24" s="50">
        <f>'[1]ХПИ з1.10.24'!Q401+'[1]ХПИ з1.10.24'!R401</f>
        <v>692744</v>
      </c>
      <c r="O24" s="50">
        <f>'[1]ХПИ з1.10.24'!S401+'[1]ХПИ з1.10.24'!T401</f>
        <v>550842</v>
      </c>
      <c r="P24" s="48"/>
      <c r="Q24" s="50">
        <f>[1]Лист3!V44</f>
        <v>11644</v>
      </c>
      <c r="R24" s="50">
        <v>0</v>
      </c>
      <c r="S24" s="50"/>
      <c r="T24" s="49">
        <f t="shared" si="5"/>
        <v>2271610</v>
      </c>
      <c r="U24" s="49">
        <f t="shared" si="6"/>
        <v>6909135.2549999999</v>
      </c>
      <c r="V24" s="49">
        <f>U24*3+0.01</f>
        <v>20727405.775000002</v>
      </c>
    </row>
    <row r="25" spans="1:22" s="64" customFormat="1" ht="10.5" customHeight="1" x14ac:dyDescent="0.25">
      <c r="A25" s="47">
        <v>4</v>
      </c>
      <c r="B25" s="48" t="s">
        <v>37</v>
      </c>
      <c r="C25" s="49"/>
      <c r="D25" s="49">
        <f>[1]Лист3!G45</f>
        <v>0</v>
      </c>
      <c r="E25" s="49"/>
      <c r="F25" s="49"/>
      <c r="G25" s="48">
        <f>[1]Лист3!M45</f>
        <v>0</v>
      </c>
      <c r="H25" s="48"/>
      <c r="I25" s="48"/>
      <c r="J25" s="48">
        <f>[1]Лист3!P45</f>
        <v>0</v>
      </c>
      <c r="K25" s="48">
        <f>[1]Лист3!L45</f>
        <v>990</v>
      </c>
      <c r="L25" s="48"/>
      <c r="M25" s="48"/>
      <c r="N25" s="50"/>
      <c r="O25" s="50"/>
      <c r="P25" s="48"/>
      <c r="Q25" s="48"/>
      <c r="R25" s="48"/>
      <c r="S25" s="48"/>
      <c r="T25" s="49">
        <f t="shared" si="5"/>
        <v>990</v>
      </c>
      <c r="U25" s="49">
        <f t="shared" si="6"/>
        <v>990</v>
      </c>
      <c r="V25" s="49">
        <f>U25*3</f>
        <v>2970</v>
      </c>
    </row>
    <row r="26" spans="1:22" s="64" customFormat="1" ht="12" customHeight="1" x14ac:dyDescent="0.25">
      <c r="A26" s="47">
        <v>5</v>
      </c>
      <c r="B26" s="52" t="s">
        <v>38</v>
      </c>
      <c r="C26" s="48">
        <f>28.5+0.5</f>
        <v>29</v>
      </c>
      <c r="D26" s="49">
        <f>[1]Лист3!G46+3461.7</f>
        <v>165981.75</v>
      </c>
      <c r="E26" s="48"/>
      <c r="F26" s="48"/>
      <c r="G26" s="48">
        <f>[1]Лист3!M46</f>
        <v>0</v>
      </c>
      <c r="H26" s="48">
        <f>[1]Лист3!K46+692</f>
        <v>33203</v>
      </c>
      <c r="I26" s="48"/>
      <c r="J26" s="48">
        <f>[1]Лист3!P46+692</f>
        <v>29718</v>
      </c>
      <c r="K26" s="48">
        <f>[1]Лист3!L46</f>
        <v>0</v>
      </c>
      <c r="L26" s="48"/>
      <c r="M26" s="48"/>
      <c r="N26" s="48"/>
      <c r="O26" s="48">
        <f>[1]Лист3!T46+260</f>
        <v>2269</v>
      </c>
      <c r="P26" s="48">
        <f>[1]Лист3!U46</f>
        <v>10599</v>
      </c>
      <c r="Q26" s="48"/>
      <c r="R26" s="48"/>
      <c r="S26" s="49">
        <f>[1]Лист3!X46</f>
        <v>9216.75</v>
      </c>
      <c r="T26" s="49">
        <f t="shared" si="5"/>
        <v>85005.75</v>
      </c>
      <c r="U26" s="49">
        <f t="shared" si="6"/>
        <v>250987.5</v>
      </c>
      <c r="V26" s="49">
        <f>U26*3+0.9</f>
        <v>752963.4</v>
      </c>
    </row>
    <row r="27" spans="1:22" s="64" customFormat="1" ht="12.75" customHeight="1" x14ac:dyDescent="0.25">
      <c r="A27" s="47">
        <v>6</v>
      </c>
      <c r="B27" s="52" t="s">
        <v>39</v>
      </c>
      <c r="C27" s="48">
        <f>316.5+0.75</f>
        <v>317.25</v>
      </c>
      <c r="D27" s="49">
        <f>[1]Лист3!G47+4065.75</f>
        <v>1504813.3</v>
      </c>
      <c r="E27" s="48"/>
      <c r="F27" s="65">
        <f>[1]Лист3!I47</f>
        <v>467880.37999999989</v>
      </c>
      <c r="G27" s="48">
        <f>[1]Лист3!M47</f>
        <v>3093</v>
      </c>
      <c r="H27" s="48"/>
      <c r="I27" s="48"/>
      <c r="J27" s="48">
        <f>[1]Лист3!P47</f>
        <v>3452</v>
      </c>
      <c r="K27" s="48">
        <f>[1]Лист3!L47</f>
        <v>14983</v>
      </c>
      <c r="L27" s="48"/>
      <c r="M27" s="48"/>
      <c r="N27" s="48"/>
      <c r="O27" s="51">
        <f>[1]Лист3!S47+[1]Лист3!T47</f>
        <v>5025.8</v>
      </c>
      <c r="P27" s="48">
        <f>[1]Лист3!U47</f>
        <v>18977</v>
      </c>
      <c r="Q27" s="48"/>
      <c r="R27" s="48">
        <f>[1]Лист3!W47</f>
        <v>17670</v>
      </c>
      <c r="S27" s="49">
        <f>[1]Лист3!X47+1934.25</f>
        <v>948243</v>
      </c>
      <c r="T27" s="49">
        <f t="shared" si="5"/>
        <v>1479324.18</v>
      </c>
      <c r="U27" s="49">
        <f t="shared" si="6"/>
        <v>2984137.48</v>
      </c>
      <c r="V27" s="49">
        <f>U27*3</f>
        <v>8952412.4399999995</v>
      </c>
    </row>
    <row r="28" spans="1:22" s="64" customFormat="1" ht="12.75" customHeight="1" x14ac:dyDescent="0.25">
      <c r="A28" s="47">
        <v>7</v>
      </c>
      <c r="B28" s="52" t="s">
        <v>40</v>
      </c>
      <c r="C28" s="48">
        <v>4.25</v>
      </c>
      <c r="D28" s="49">
        <f>[1]Лист3!G48</f>
        <v>24951.75</v>
      </c>
      <c r="E28" s="48"/>
      <c r="F28" s="48"/>
      <c r="G28" s="48">
        <f>[1]Лист3!M48</f>
        <v>0</v>
      </c>
      <c r="H28" s="48"/>
      <c r="I28" s="48">
        <f>[1]Лист3!J48</f>
        <v>12477</v>
      </c>
      <c r="J28" s="48">
        <f>[1]Лист3!P48</f>
        <v>4556</v>
      </c>
      <c r="K28" s="48">
        <f>[1]Лист3!L48</f>
        <v>726</v>
      </c>
      <c r="L28" s="48"/>
      <c r="M28" s="48">
        <f>[1]Лист3!O48</f>
        <v>553</v>
      </c>
      <c r="N28" s="48"/>
      <c r="O28" s="51"/>
      <c r="P28" s="48">
        <f>[1]Лист3!U48</f>
        <v>0</v>
      </c>
      <c r="Q28" s="48"/>
      <c r="R28" s="48">
        <f>[1]Лист3!W48</f>
        <v>0</v>
      </c>
      <c r="S28" s="49">
        <f>[1]Лист3!X48</f>
        <v>0</v>
      </c>
      <c r="T28" s="49">
        <f t="shared" si="5"/>
        <v>18312</v>
      </c>
      <c r="U28" s="49">
        <f t="shared" si="6"/>
        <v>43263.75</v>
      </c>
      <c r="V28" s="49">
        <f>U28*3</f>
        <v>129791.25</v>
      </c>
    </row>
    <row r="29" spans="1:22" s="64" customFormat="1" ht="12" customHeight="1" x14ac:dyDescent="0.25">
      <c r="A29" s="47">
        <v>8</v>
      </c>
      <c r="B29" s="53" t="s">
        <v>41</v>
      </c>
      <c r="C29" s="49">
        <v>197.5</v>
      </c>
      <c r="D29" s="49">
        <f>[1]Лист3!G49</f>
        <v>714585.5</v>
      </c>
      <c r="E29" s="49"/>
      <c r="F29" s="49"/>
      <c r="G29" s="48">
        <f>[1]Лист3!M49</f>
        <v>0</v>
      </c>
      <c r="H29" s="48"/>
      <c r="I29" s="48"/>
      <c r="J29" s="48">
        <f>[1]Лист3!P49</f>
        <v>0</v>
      </c>
      <c r="K29" s="48">
        <f>[1]Лист3!L49</f>
        <v>0</v>
      </c>
      <c r="L29" s="48"/>
      <c r="M29" s="48"/>
      <c r="N29" s="48"/>
      <c r="O29" s="51"/>
      <c r="P29" s="48">
        <f>[1]Лист3!U49</f>
        <v>20359</v>
      </c>
      <c r="Q29" s="48"/>
      <c r="R29" s="48">
        <f>[1]Лист3!W49</f>
        <v>91652</v>
      </c>
      <c r="S29" s="49">
        <f>[1]Лист3!X49</f>
        <v>818123.5</v>
      </c>
      <c r="T29" s="49">
        <f t="shared" si="5"/>
        <v>930134.5</v>
      </c>
      <c r="U29" s="49">
        <f t="shared" si="6"/>
        <v>1644720</v>
      </c>
      <c r="V29" s="49">
        <f>U29*3</f>
        <v>4934160</v>
      </c>
    </row>
    <row r="30" spans="1:22" s="64" customFormat="1" ht="19.5" customHeight="1" x14ac:dyDescent="0.25">
      <c r="A30" s="48"/>
      <c r="B30" s="54" t="s">
        <v>42</v>
      </c>
      <c r="C30" s="49">
        <f>SUM(C22:C29)</f>
        <v>956</v>
      </c>
      <c r="D30" s="49">
        <f t="shared" ref="D30:V30" si="7">SUM(D22:D29)</f>
        <v>7102655.6949999994</v>
      </c>
      <c r="E30" s="50">
        <f t="shared" si="7"/>
        <v>15463</v>
      </c>
      <c r="F30" s="65">
        <f t="shared" si="7"/>
        <v>467880.37999999989</v>
      </c>
      <c r="G30" s="50">
        <f t="shared" si="7"/>
        <v>6966</v>
      </c>
      <c r="H30" s="50">
        <f t="shared" si="7"/>
        <v>33203</v>
      </c>
      <c r="I30" s="50">
        <f t="shared" si="7"/>
        <v>12477</v>
      </c>
      <c r="J30" s="51">
        <f t="shared" si="7"/>
        <v>755136</v>
      </c>
      <c r="K30" s="66">
        <f t="shared" si="7"/>
        <v>33212</v>
      </c>
      <c r="L30" s="66">
        <f t="shared" si="7"/>
        <v>7980</v>
      </c>
      <c r="M30" s="66">
        <f t="shared" si="7"/>
        <v>291577</v>
      </c>
      <c r="N30" s="66">
        <f t="shared" si="7"/>
        <v>705341</v>
      </c>
      <c r="O30" s="51">
        <f t="shared" si="7"/>
        <v>568705.80000000005</v>
      </c>
      <c r="P30" s="50">
        <f t="shared" si="7"/>
        <v>49935</v>
      </c>
      <c r="Q30" s="50">
        <f t="shared" si="7"/>
        <v>11644</v>
      </c>
      <c r="R30" s="50">
        <f t="shared" si="7"/>
        <v>109322</v>
      </c>
      <c r="S30" s="49">
        <f t="shared" si="7"/>
        <v>1775583.25</v>
      </c>
      <c r="T30" s="49">
        <f t="shared" si="7"/>
        <v>4844425.43</v>
      </c>
      <c r="U30" s="49">
        <f t="shared" si="7"/>
        <v>11947081.125</v>
      </c>
      <c r="V30" s="49">
        <f t="shared" si="7"/>
        <v>35841244.994999997</v>
      </c>
    </row>
    <row r="31" spans="1:22" s="64" customFormat="1" ht="15.6" customHeight="1" x14ac:dyDescent="0.25">
      <c r="A31" s="48"/>
      <c r="B31" s="48" t="s">
        <v>46</v>
      </c>
      <c r="C31" s="48"/>
      <c r="D31" s="48"/>
      <c r="E31" s="48"/>
      <c r="F31" s="48"/>
      <c r="G31" s="48"/>
      <c r="H31" s="48"/>
      <c r="I31" s="48"/>
      <c r="J31" s="49"/>
      <c r="K31" s="48"/>
      <c r="L31" s="48"/>
      <c r="M31" s="48"/>
      <c r="N31" s="48"/>
      <c r="O31" s="51"/>
      <c r="P31" s="48"/>
      <c r="Q31" s="48"/>
      <c r="R31" s="48"/>
      <c r="S31" s="48"/>
      <c r="T31" s="48"/>
      <c r="U31" s="49">
        <f>'[1]штати з 1,10.24'!Z402</f>
        <v>281735</v>
      </c>
      <c r="V31" s="49">
        <f>U31*3</f>
        <v>845205</v>
      </c>
    </row>
    <row r="32" spans="1:22" s="64" customFormat="1" ht="16.8" customHeight="1" x14ac:dyDescent="0.25">
      <c r="A32" s="48"/>
      <c r="B32" s="56" t="s">
        <v>43</v>
      </c>
      <c r="C32" s="48"/>
      <c r="D32" s="48"/>
      <c r="E32" s="48"/>
      <c r="F32" s="48"/>
      <c r="G32" s="48"/>
      <c r="H32" s="48"/>
      <c r="I32" s="48"/>
      <c r="J32" s="49"/>
      <c r="K32" s="48"/>
      <c r="L32" s="48"/>
      <c r="M32" s="48"/>
      <c r="N32" s="48"/>
      <c r="O32" s="51"/>
      <c r="P32" s="48"/>
      <c r="Q32" s="48"/>
      <c r="R32" s="48"/>
      <c r="S32" s="48"/>
      <c r="T32" s="48"/>
      <c r="U32" s="49"/>
      <c r="V32" s="49">
        <f>'[1]штати з 1,10.24'!AA666</f>
        <v>85512650</v>
      </c>
    </row>
    <row r="33" spans="1:22" s="64" customFormat="1" ht="20.25" customHeight="1" x14ac:dyDescent="0.25">
      <c r="A33" s="48"/>
      <c r="B33" s="57" t="s">
        <v>47</v>
      </c>
      <c r="C33" s="59">
        <f t="shared" ref="C33:T33" si="8">C30</f>
        <v>956</v>
      </c>
      <c r="D33" s="59">
        <f t="shared" si="8"/>
        <v>7102655.6949999994</v>
      </c>
      <c r="E33" s="60">
        <f t="shared" si="8"/>
        <v>15463</v>
      </c>
      <c r="F33" s="67">
        <f t="shared" si="8"/>
        <v>467880.37999999989</v>
      </c>
      <c r="G33" s="60">
        <f t="shared" si="8"/>
        <v>6966</v>
      </c>
      <c r="H33" s="60">
        <f t="shared" si="8"/>
        <v>33203</v>
      </c>
      <c r="I33" s="60">
        <f t="shared" si="8"/>
        <v>12477</v>
      </c>
      <c r="J33" s="58">
        <f t="shared" si="8"/>
        <v>755136</v>
      </c>
      <c r="K33" s="60">
        <f t="shared" si="8"/>
        <v>33212</v>
      </c>
      <c r="L33" s="60">
        <f t="shared" si="8"/>
        <v>7980</v>
      </c>
      <c r="M33" s="60">
        <f t="shared" si="8"/>
        <v>291577</v>
      </c>
      <c r="N33" s="60">
        <f t="shared" si="8"/>
        <v>705341</v>
      </c>
      <c r="O33" s="58">
        <f t="shared" si="8"/>
        <v>568705.80000000005</v>
      </c>
      <c r="P33" s="60">
        <f t="shared" si="8"/>
        <v>49935</v>
      </c>
      <c r="Q33" s="60">
        <f t="shared" si="8"/>
        <v>11644</v>
      </c>
      <c r="R33" s="60">
        <f t="shared" si="8"/>
        <v>109322</v>
      </c>
      <c r="S33" s="59">
        <f t="shared" si="8"/>
        <v>1775583.25</v>
      </c>
      <c r="T33" s="59">
        <f t="shared" si="8"/>
        <v>4844425.43</v>
      </c>
      <c r="U33" s="59">
        <f>U30+U31</f>
        <v>12228816.125</v>
      </c>
      <c r="V33" s="59">
        <f>V30+V31+V32</f>
        <v>122199099.995</v>
      </c>
    </row>
    <row r="34" spans="1:22" s="64" customFormat="1" ht="17.399999999999999" customHeight="1" x14ac:dyDescent="0.25">
      <c r="A34" s="68"/>
      <c r="B34" s="69" t="s">
        <v>48</v>
      </c>
      <c r="C34" s="59">
        <f t="shared" ref="C34:V34" si="9">C33+C20</f>
        <v>3527.2</v>
      </c>
      <c r="D34" s="59">
        <f t="shared" si="9"/>
        <v>25807702.695</v>
      </c>
      <c r="E34" s="60">
        <f t="shared" si="9"/>
        <v>23195</v>
      </c>
      <c r="F34" s="67">
        <f t="shared" si="9"/>
        <v>467880.37999999989</v>
      </c>
      <c r="G34" s="60">
        <f t="shared" si="9"/>
        <v>33749</v>
      </c>
      <c r="H34" s="60">
        <f t="shared" si="9"/>
        <v>301824</v>
      </c>
      <c r="I34" s="60">
        <f t="shared" si="9"/>
        <v>207217</v>
      </c>
      <c r="J34" s="58">
        <f t="shared" si="9"/>
        <v>3703647</v>
      </c>
      <c r="K34" s="60">
        <f t="shared" si="9"/>
        <v>33212</v>
      </c>
      <c r="L34" s="60">
        <f t="shared" si="9"/>
        <v>30303</v>
      </c>
      <c r="M34" s="60">
        <f t="shared" si="9"/>
        <v>291577</v>
      </c>
      <c r="N34" s="60">
        <f t="shared" si="9"/>
        <v>2763131</v>
      </c>
      <c r="O34" s="58">
        <f t="shared" si="9"/>
        <v>2112348.7999999998</v>
      </c>
      <c r="P34" s="60">
        <f t="shared" si="9"/>
        <v>96608</v>
      </c>
      <c r="Q34" s="60">
        <f t="shared" si="9"/>
        <v>71583</v>
      </c>
      <c r="R34" s="60">
        <f t="shared" si="9"/>
        <v>109322</v>
      </c>
      <c r="S34" s="59">
        <f t="shared" si="9"/>
        <v>6741741.25</v>
      </c>
      <c r="T34" s="59">
        <f t="shared" si="9"/>
        <v>16987338.43</v>
      </c>
      <c r="U34" s="59">
        <f t="shared" si="9"/>
        <v>43076776.125</v>
      </c>
      <c r="V34" s="59">
        <f t="shared" si="9"/>
        <v>507233559.995</v>
      </c>
    </row>
    <row r="35" spans="1:22" s="64" customFormat="1" ht="9.75" customHeight="1" x14ac:dyDescent="0.25"/>
    <row r="36" spans="1:22" s="64" customFormat="1" ht="1.5" hidden="1" customHeight="1" x14ac:dyDescent="0.25"/>
    <row r="37" spans="1:22" s="64" customFormat="1" ht="33.6" customHeight="1" x14ac:dyDescent="0.25">
      <c r="B37" t="s">
        <v>49</v>
      </c>
      <c r="H37" t="s">
        <v>50</v>
      </c>
      <c r="M37" s="64" t="s">
        <v>51</v>
      </c>
      <c r="T37" s="64" t="s">
        <v>52</v>
      </c>
    </row>
    <row r="38" spans="1:22" s="64" customFormat="1" ht="15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22" s="64" customFormat="1" x14ac:dyDescent="0.25"/>
    <row r="40" spans="1:22" s="64" customFormat="1" x14ac:dyDescent="0.25"/>
    <row r="41" spans="1:22" s="64" customFormat="1" x14ac:dyDescent="0.25"/>
    <row r="42" spans="1:22" s="64" customFormat="1" x14ac:dyDescent="0.25"/>
    <row r="43" spans="1:22" s="64" customFormat="1" x14ac:dyDescent="0.25"/>
    <row r="44" spans="1:22" s="64" customFormat="1" x14ac:dyDescent="0.25"/>
    <row r="45" spans="1:22" s="64" customFormat="1" x14ac:dyDescent="0.25"/>
  </sheetData>
  <mergeCells count="23">
    <mergeCell ref="A21:V21"/>
    <mergeCell ref="O5:O7"/>
    <mergeCell ref="P5:P7"/>
    <mergeCell ref="Q5:Q7"/>
    <mergeCell ref="R5:R7"/>
    <mergeCell ref="S5:S7"/>
    <mergeCell ref="A9:V9"/>
    <mergeCell ref="I5:I7"/>
    <mergeCell ref="J5:J7"/>
    <mergeCell ref="K5:K7"/>
    <mergeCell ref="L5:L7"/>
    <mergeCell ref="M5:M7"/>
    <mergeCell ref="N5:N7"/>
    <mergeCell ref="B1:U1"/>
    <mergeCell ref="A2:U2"/>
    <mergeCell ref="C4:C7"/>
    <mergeCell ref="D4:D7"/>
    <mergeCell ref="E4:L4"/>
    <mergeCell ref="N4:R4"/>
    <mergeCell ref="E5:E7"/>
    <mergeCell ref="F5:F7"/>
    <mergeCell ref="G5:G7"/>
    <mergeCell ref="H5:H7"/>
  </mergeCells>
  <pageMargins left="0.2" right="0.19" top="0" bottom="0" header="0" footer="0.51181102362204722"/>
  <pageSetup paperSize="9" scale="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звед</vt:lpstr>
      <vt:lpstr>звед!Заголовки_для_печати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Воликова</dc:creator>
  <cp:lastModifiedBy>Валентина Воликова</cp:lastModifiedBy>
  <dcterms:created xsi:type="dcterms:W3CDTF">2024-11-05T07:40:07Z</dcterms:created>
  <dcterms:modified xsi:type="dcterms:W3CDTF">2024-11-05T07:45:40Z</dcterms:modified>
</cp:coreProperties>
</file>